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T:\IBM\Sylwia Białous\Prognozy majowe_2022\Wyciągi II grupa 09_12_2022\"/>
    </mc:Choice>
  </mc:AlternateContent>
  <bookViews>
    <workbookView xWindow="5592" yWindow="-12" windowWidth="12516" windowHeight="8376" tabRatio="750"/>
  </bookViews>
  <sheets>
    <sheet name="Grupa II Mosina " sheetId="30" r:id="rId1"/>
    <sheet name="Ustawienia" sheetId="16" state="hidden" r:id="rId2"/>
  </sheets>
  <definedNames>
    <definedName name="_xlnm._FilterDatabase" localSheetId="0" hidden="1">'Grupa II Mosina '!$A$2:$X$31</definedName>
    <definedName name="euro" localSheetId="0">#REF!</definedName>
    <definedName name="euro">#REF!</definedName>
    <definedName name="_xlnm.Print_Area" localSheetId="0">'Grupa II Mosina '!$A$1:$X$38</definedName>
    <definedName name="Print_Titles" localSheetId="0">'Grupa II Mosina '!$1:$3</definedName>
    <definedName name="_xlnm.Print_Titles" localSheetId="0">'Grupa II Mosina '!$1:$3</definedName>
  </definedNames>
  <calcPr calcId="152511"/>
  <customWorkbookViews>
    <customWorkbookView name="bartosz_matysiak - Widok osobisty" guid="{8B72C45A-791F-4A25-82C0-2646E279ABB9}" mergeInterval="0" personalView="1" maximized="1" windowWidth="1676" windowHeight="859" tabRatio="784" activeSheetId="2" showComments="commNone"/>
  </customWorkbookViews>
</workbook>
</file>

<file path=xl/calcChain.xml><?xml version="1.0" encoding="utf-8"?>
<calcChain xmlns="http://schemas.openxmlformats.org/spreadsheetml/2006/main">
  <c r="E28" i="30" l="1"/>
  <c r="E29" i="30"/>
  <c r="E30" i="30"/>
  <c r="E31" i="30"/>
  <c r="E25" i="30"/>
  <c r="E26" i="30"/>
  <c r="E27" i="30"/>
  <c r="E24" i="30"/>
  <c r="E17" i="30"/>
  <c r="E18" i="30"/>
  <c r="E19" i="30"/>
  <c r="E20" i="30"/>
  <c r="E21" i="30"/>
  <c r="E22" i="30"/>
  <c r="E16" i="30"/>
  <c r="E15" i="30"/>
  <c r="E10" i="30"/>
  <c r="E11" i="30"/>
  <c r="E12" i="30"/>
  <c r="E13" i="30"/>
  <c r="E9" i="30"/>
  <c r="E7" i="30"/>
  <c r="E6" i="30"/>
  <c r="D23" i="30" l="1"/>
  <c r="F23" i="30"/>
  <c r="G23" i="30"/>
  <c r="H23" i="30"/>
  <c r="I23" i="30"/>
  <c r="J23" i="30"/>
  <c r="K23" i="30"/>
  <c r="L23" i="30"/>
  <c r="M23" i="30"/>
  <c r="N23" i="30"/>
  <c r="O23" i="30"/>
  <c r="C23" i="30"/>
  <c r="P25" i="30"/>
  <c r="P26" i="30"/>
  <c r="P27" i="30"/>
  <c r="P28" i="30"/>
  <c r="P29" i="30"/>
  <c r="P30" i="30"/>
  <c r="P31" i="30"/>
  <c r="P24" i="30"/>
  <c r="P16" i="30"/>
  <c r="P17" i="30"/>
  <c r="P18" i="30"/>
  <c r="P19" i="30"/>
  <c r="P20" i="30"/>
  <c r="P21" i="30"/>
  <c r="P22" i="30"/>
  <c r="P15" i="30"/>
  <c r="P10" i="30"/>
  <c r="P11" i="30"/>
  <c r="P12" i="30"/>
  <c r="P13" i="30"/>
  <c r="P9" i="30"/>
  <c r="P6" i="30"/>
  <c r="D14" i="30"/>
  <c r="D8" i="30"/>
  <c r="D5" i="30"/>
  <c r="E23" i="30" l="1"/>
  <c r="D4" i="30"/>
  <c r="Q23" i="30" l="1"/>
  <c r="C5" i="30" l="1"/>
  <c r="E5" i="30" s="1"/>
  <c r="F5" i="30"/>
  <c r="G5" i="30"/>
  <c r="H5" i="30"/>
  <c r="I5" i="30"/>
  <c r="J5" i="30"/>
  <c r="K5" i="30"/>
  <c r="L5" i="30"/>
  <c r="M5" i="30"/>
  <c r="N5" i="30"/>
  <c r="O5" i="30"/>
  <c r="Q5" i="30"/>
  <c r="P5" i="30"/>
  <c r="C8" i="30"/>
  <c r="E8" i="30" s="1"/>
  <c r="F8" i="30"/>
  <c r="G8" i="30"/>
  <c r="H8" i="30"/>
  <c r="I8" i="30"/>
  <c r="J8" i="30"/>
  <c r="K8" i="30"/>
  <c r="L8" i="30"/>
  <c r="M8" i="30"/>
  <c r="N8" i="30"/>
  <c r="O8" i="30"/>
  <c r="Q8" i="30"/>
  <c r="C14" i="30"/>
  <c r="E14" i="30" s="1"/>
  <c r="F14" i="30"/>
  <c r="G14" i="30"/>
  <c r="H14" i="30"/>
  <c r="I14" i="30"/>
  <c r="J14" i="30"/>
  <c r="K14" i="30"/>
  <c r="L14" i="30"/>
  <c r="M14" i="30"/>
  <c r="N14" i="30"/>
  <c r="O14" i="30"/>
  <c r="Q14" i="30"/>
  <c r="G37" i="30"/>
  <c r="H37" i="30" s="1"/>
  <c r="I37" i="30" s="1"/>
  <c r="P23" i="30" l="1"/>
  <c r="P14" i="30"/>
  <c r="P8" i="30"/>
  <c r="G12" i="16" l="1"/>
  <c r="H12" i="16"/>
  <c r="I12" i="16" s="1"/>
  <c r="J12" i="16" s="1"/>
  <c r="K12" i="16" s="1"/>
  <c r="L12" i="16" s="1"/>
  <c r="M12" i="16" s="1"/>
  <c r="N12" i="16" s="1"/>
  <c r="F12" i="16"/>
  <c r="I15" i="16" l="1"/>
  <c r="J14" i="16"/>
  <c r="K14" i="16"/>
  <c r="H15" i="16"/>
  <c r="I14" i="16"/>
  <c r="G15" i="16"/>
  <c r="H14" i="16"/>
  <c r="J15" i="16"/>
  <c r="N15" i="16"/>
  <c r="F15" i="16"/>
  <c r="G14" i="16"/>
  <c r="N14" i="16"/>
  <c r="M15" i="16"/>
  <c r="F14" i="16"/>
  <c r="L15" i="16"/>
  <c r="M14" i="16"/>
  <c r="K15" i="16"/>
  <c r="L14" i="16"/>
  <c r="E15" i="16"/>
  <c r="E14" i="16"/>
  <c r="O14" i="16" l="1"/>
  <c r="O15" i="16"/>
  <c r="J13" i="16" l="1"/>
  <c r="J16" i="16" s="1"/>
  <c r="L13" i="16"/>
  <c r="L16" i="16" s="1"/>
  <c r="I13" i="16"/>
  <c r="I16" i="16" s="1"/>
  <c r="K13" i="16"/>
  <c r="K16" i="16" s="1"/>
  <c r="M13" i="16"/>
  <c r="M16" i="16" s="1"/>
  <c r="N13" i="16"/>
  <c r="N16" i="16" s="1"/>
  <c r="F13" i="16" l="1"/>
  <c r="F16" i="16" s="1"/>
  <c r="G13" i="16"/>
  <c r="G16" i="16" s="1"/>
  <c r="H13" i="16"/>
  <c r="H16" i="16" s="1"/>
  <c r="E13" i="16"/>
  <c r="O13" i="16" l="1"/>
  <c r="O16" i="16" s="1"/>
  <c r="E16" i="16"/>
  <c r="F18" i="16" l="1"/>
  <c r="F19" i="16" s="1"/>
  <c r="E18" i="16" l="1"/>
  <c r="E19" i="16" s="1"/>
  <c r="C4" i="30" l="1"/>
  <c r="M4" i="30"/>
  <c r="J4" i="30"/>
  <c r="O4" i="30"/>
  <c r="N4" i="30"/>
  <c r="K4" i="30"/>
  <c r="G4" i="30"/>
  <c r="G38" i="30" s="1"/>
  <c r="H4" i="30"/>
  <c r="H38" i="30" s="1"/>
  <c r="I4" i="30"/>
  <c r="I38" i="30" s="1"/>
  <c r="L4" i="30"/>
  <c r="F4" i="30"/>
  <c r="F38" i="30" s="1"/>
  <c r="J38" i="30" l="1"/>
  <c r="K38" i="30"/>
  <c r="E4" i="30"/>
  <c r="L18" i="16"/>
  <c r="L19" i="16" s="1"/>
  <c r="J18" i="16"/>
  <c r="J19" i="16" s="1"/>
  <c r="H18" i="16"/>
  <c r="H19" i="16" s="1"/>
  <c r="K18" i="16"/>
  <c r="K19" i="16" s="1"/>
  <c r="G18" i="16"/>
  <c r="G19" i="16" s="1"/>
  <c r="I18" i="16"/>
  <c r="I19" i="16" s="1"/>
  <c r="N18" i="16"/>
  <c r="N19" i="16" s="1"/>
  <c r="M18" i="16"/>
  <c r="M19" i="16" s="1"/>
  <c r="P4" i="30"/>
  <c r="Q4" i="30"/>
  <c r="O18" i="16" l="1"/>
  <c r="O19" i="16" s="1"/>
</calcChain>
</file>

<file path=xl/sharedStrings.xml><?xml version="1.0" encoding="utf-8"?>
<sst xmlns="http://schemas.openxmlformats.org/spreadsheetml/2006/main" count="184" uniqueCount="127">
  <si>
    <t>NAZWA ZADANIA INWESTYCYJNEGO</t>
  </si>
  <si>
    <t>2023 r.</t>
  </si>
  <si>
    <t>2024 r.</t>
  </si>
  <si>
    <t>po 2024 r.</t>
  </si>
  <si>
    <t>2025 r.</t>
  </si>
  <si>
    <t>2026 r.</t>
  </si>
  <si>
    <t>Rodzaj przedsięwzięcia</t>
  </si>
  <si>
    <t>Numer zadania</t>
  </si>
  <si>
    <t>2027 r.</t>
  </si>
  <si>
    <t>Podsumowanie zadań "własnych wspólnych" w grupach zgodnych z Ustawą o zbiorowym zaopatrzeniu w wodę i zbiorowym odprowadzaniu ścieków</t>
  </si>
  <si>
    <t>Planowane nakłady w latach [tys. zł]</t>
  </si>
  <si>
    <t>rozwojowo-modernizacyjne</t>
  </si>
  <si>
    <t>racjonalizujące zużycie wody i odprowadzanie ścieków</t>
  </si>
  <si>
    <t>inne</t>
  </si>
  <si>
    <t>3  inne</t>
  </si>
  <si>
    <t>1  rozwojowo-modernizacyjne</t>
  </si>
  <si>
    <t>2  racjonalizujące zużycie wody i odprowadzanie ścieków</t>
  </si>
  <si>
    <t>Uzasadnienie realizacji</t>
  </si>
  <si>
    <t>Zakres rzeczowy</t>
  </si>
  <si>
    <t>Mosina</t>
  </si>
  <si>
    <t>2018-2027</t>
  </si>
  <si>
    <t>spr</t>
  </si>
  <si>
    <t>Nakłady łączne</t>
  </si>
  <si>
    <t>zabudowanych</t>
  </si>
  <si>
    <t>niezabudowanych</t>
  </si>
  <si>
    <t>2028 r.</t>
  </si>
  <si>
    <t>2029 r.</t>
  </si>
  <si>
    <t>pozostałe</t>
  </si>
  <si>
    <t>Oszczędności przetargowe</t>
  </si>
  <si>
    <t>Pula niededykowana</t>
  </si>
  <si>
    <t>Opłacalne</t>
  </si>
  <si>
    <t>Nieopłacalne-tak</t>
  </si>
  <si>
    <t>Nieopłacalne-nie</t>
  </si>
  <si>
    <t>Dofinansowanie</t>
  </si>
  <si>
    <t>nd</t>
  </si>
  <si>
    <t>WIELOLETNI PLAN ROZWOJU I MODERNIZACJI URZĄDZEŃ WODOCIĄGOWYCH I URZĄDZEŃ KANALIZACYJNYCH BĘDĄCYCH W POSIADANIU AQUANET S.A. 
NA LATA 2020 - 2029 - korekta nr 20/002/PI-10</t>
  </si>
  <si>
    <t>Nakłady poniesione do 31.12.2021</t>
  </si>
  <si>
    <t>Planowane wykonanie
2022 r.</t>
  </si>
  <si>
    <t>2030 r.</t>
  </si>
  <si>
    <t>2031 r.</t>
  </si>
  <si>
    <t>2032 r.</t>
  </si>
  <si>
    <t>Nakłady po 2032</t>
  </si>
  <si>
    <t xml:space="preserve">Nakłady łącznie w latach
2023-2032 </t>
  </si>
  <si>
    <t>1 rozwojowo-modernizacyjne</t>
  </si>
  <si>
    <t>Odbiór ścieków sanitarnych od nowych klientów.</t>
  </si>
  <si>
    <t>Zaopatrzenie w wodę nowych odbiorców.</t>
  </si>
  <si>
    <t>P-12-002</t>
  </si>
  <si>
    <t>pula Gmina Mosina</t>
  </si>
  <si>
    <t>3-03-17-070-1</t>
  </si>
  <si>
    <t>3-03-17-071-1</t>
  </si>
  <si>
    <t>Mosina - sieć wodociągowa w ul. Cybisa w Mosinie, ul. Polna w Krośnie</t>
  </si>
  <si>
    <t>Mosina - sieć wodociągowa w rej ul. Strzeleckiej w Mosinie, ul. Lipowej w Krośnie</t>
  </si>
  <si>
    <t>3-03-20-161-1</t>
  </si>
  <si>
    <t>Mosina - sieć wodociągowa w Mieczewie (połączenie z magistralą)</t>
  </si>
  <si>
    <t>5-03-17-106-1</t>
  </si>
  <si>
    <t>5-03-17-128-1</t>
  </si>
  <si>
    <t>Mosina - kanalizacja sanitarna w ul. Cybisa w Mosinie i ul. Polnej w Krośnie</t>
  </si>
  <si>
    <t>Mosina - kanalizacja sanitarna w rej. ul. Strzeleckiej</t>
  </si>
  <si>
    <t>Budowa sieci wodociągowej w ul.Polnej w Krośnie, ul.Cybisa w Mosinie,  DN100 - dł. 145m wraz z przyłączami 
2020 - 2023 - dokumentacja projektowa 
2023 - 2024 - roboty budowlano-montażowe</t>
  </si>
  <si>
    <t>Budowa sieci wodociągowej w rejonie ulic Strzeleckiej/Lipowej DN100 - dł.2132m wraz z przyłączami
2019 - 2022 - dokumentacja projektowa
2032 - po 2032 - roboty budowlano-montażowe</t>
  </si>
  <si>
    <t>Budowa sieci wodociągowej DN150 - dł.10m na skrzyżowaniu Szeroka/Kamionecka od magistrali DN300 do połączenia z istniejącą siecią DN100. Budowa sieci wodociągowej DN150 - dł. 340m od magistrali wodociągowej DN500 do końcówki istniejącej sieci wodociągowej DN100 (Osada Mieczewo). Budowa komór pomiarowych - 2 szt. 
2022 - 2024 - dokumentacja projektowa 
2025 - 2026 - roboty budowlano-montażowe</t>
  </si>
  <si>
    <t>Budowa kanalizacji sanitarnej w ul. Cybisa w Mosinie i ul. Polnej w Krośnie DN200 - dł. 110m wraz z przyłączami 
2019 - 2022 - dokumentacja projektowa 
2023 - 2024 - roboty budowlano-montażowe</t>
  </si>
  <si>
    <t>Budowa kanalizacji sanitarnej w rej. ul. Strzeleckiej w Mosinie, Lipowej w Krośnie DN200 - dł.1474m wraz z przyłączami. 
2019 - 2022 - dokumentacja projektowa 
2032 - po 2032 - roboty budowlano-montażowe</t>
  </si>
  <si>
    <t>3-03-11-091-1</t>
  </si>
  <si>
    <t>Mosina - sieć wodociągowa w Borkowicach -Etap I</t>
  </si>
  <si>
    <t>3-03-15-164-1</t>
  </si>
  <si>
    <t>3-03-15-255-1</t>
  </si>
  <si>
    <t>Mosina - sieć wodociągowa w ul. Krętej w Czapurach</t>
  </si>
  <si>
    <t>Mosina - sieć wodociągowa w ul. Wierzbowej i bocznych w Daszewicach</t>
  </si>
  <si>
    <t>3-03-17-060-1</t>
  </si>
  <si>
    <t>Mosina - sieć wodociągowa w ul. Nad Potokiem, Malinowa, Krańcowa w Krosinku</t>
  </si>
  <si>
    <t>3-03-17-139-1</t>
  </si>
  <si>
    <t>3-03-17-149-1</t>
  </si>
  <si>
    <t>Mosina - sieć wodociagowa w ul. Lema</t>
  </si>
  <si>
    <t>Mosina - sieć wodociągowa w Sowinkach</t>
  </si>
  <si>
    <t>3-03-19-261-1</t>
  </si>
  <si>
    <t>Mosina - sieć wodociągowa w Borkowicach - Etap II</t>
  </si>
  <si>
    <t>5-03-17-101-1</t>
  </si>
  <si>
    <t>Z zadania zostało wydzielone zad. 19-261. Zaopatrzenie w wodę nowych odbiorców.</t>
  </si>
  <si>
    <t>Budowa sieci wodociągowej DN180 - dł.1770m we wsi Borkowice wraz z przyłączami
2024 - 2027 - dokumentacja projektowa 
2028 - 2029 - roboty budowlano-montażowe (strona wschodnia od głównej drogi)</t>
  </si>
  <si>
    <t>Budowa sieci wodociągowej w ul.Krętej DN100 - dł. 156m wraz z przyłączami
2020 - 2022 - dokumentacja projektowa 
2023 - 2024 - roboty budowlano-montażowe</t>
  </si>
  <si>
    <t>Budowa sieci wodociągowej w ul.Wierzbowej i ulicach bocznych DN100 - dł.2500m wraz z przyłączami
2025 - 2028 - dokumentacja projektowa 
2029 - 2030 - roboty budowlano-montażowe</t>
  </si>
  <si>
    <t>Budowa sieci wodociągowej w ulicach Nad Potokiem, Malinowa, Krańcowa:
 - PE DN 125 - dł. 982m - zaprojektowano przez Gminę Mosina
 - PE DN 180 - dł. 1388m - zaprojektowano przez Gminę Mosina
 - przyłącza wodociągowe - do zaprojektowania w latach 2020-2021 
Gmina opracowała dokumentację projektową (bez przyłączy). Realizacja zadania nastąpi po zaprojektowaniu przyłączy wodociągowych. 
2019 - 2020 - dokumentacja projektowa 
2022 - 2024 - roboty budowlano-montażowe</t>
  </si>
  <si>
    <t>Zaopatrzenie w wodę nowych odbiorców. Zadanie w strefie ochronnej ujęcia wody Mosina - Krajkowo.</t>
  </si>
  <si>
    <t>Budowa sieci wodociągowej w ul.Lema DN150 - dł.730m wraz z przyłączami. Gmina opracowuje dokumentacje projektową na własny koszt. 
2032 - dokumentacja projektowa (uzupełnienie przez AQ) 
po 2032 - roboty budowlano - montażowe</t>
  </si>
  <si>
    <t>Zaopatrzenie w wodę nowych odbiorców. Strefa ochronna ujęcia wody Mosina - Krajkowo.</t>
  </si>
  <si>
    <t>Budowa sieci wodociągowej we wsi Sowinki DN150 - dł.2 165m, DN100 - dł. 3 060m wraz z przyłączami 
2022 - 2025 - dokumentacja projektowa 
2026 - 2027 - roboty budowlano-montażowe</t>
  </si>
  <si>
    <t>Zadanie zostało wydzielone z zadania nr 11-091. Zaopatrzenie w wodę nowych odbiorców.</t>
  </si>
  <si>
    <t>Budowa sieci wodociągowej DN180 - dł.1 680m we wsi Borkowice wraz z przyłączami
2025 - 2028 - dokumentacja projektowa 
2029 - 2030 - roboty budowlano-montażowe (strona zachodnia od głównej ul. Łubinowej)</t>
  </si>
  <si>
    <t>Budowa kanalizacji sanitarnej w ulicach Nad Potokiem, Malinowej, Parkowej, Krańcowej w Krosinku wraz z przyłączami: 
sieć grawitacyjna DN200 - dł. 2007m 
r.tłoczny DN75 - dł. 132,5m 
przepompownia ścieków - 2 szt. 
Gmina opracowała dokumentację projektową. Realizacja RBM po dostosowaniu projektu do standardów AQUANET i zaprojektowaniu przyłączy wodociągowych. 
2019 - 2022 - dokumentacja projektowa 
2023 - 2024 - roboty budowlano-montażowe</t>
  </si>
  <si>
    <t>5-03-11-098-1</t>
  </si>
  <si>
    <t>5-03-11-113-1</t>
  </si>
  <si>
    <t>Mosina - kanalizacja sanitarna w rej. ul.Dębowej w Nowinkach</t>
  </si>
  <si>
    <t>Mosina - kanalizacja sanitarna w ul. Jodłowej, Zacisze, Choinkowej w Drużynie.</t>
  </si>
  <si>
    <t>5-03-13-183-1</t>
  </si>
  <si>
    <t>Mosina - kanalizacja sanitarna w Rogalinie</t>
  </si>
  <si>
    <t>5-03-17-146-1</t>
  </si>
  <si>
    <t>5-03-17-148-1</t>
  </si>
  <si>
    <t>5-03-17-154-1</t>
  </si>
  <si>
    <t>Mosina - kanalizacja sanitarna w ul. Wierzbowej i bocznych w Daszewicach</t>
  </si>
  <si>
    <t>Mosina - kanalizacja sanitarna w rej. ul. Dębowa-Leśna w Czapurach</t>
  </si>
  <si>
    <t>Mosina - kanalizacja sanitarna w rej. ul. Słonecznej w Rogalinku</t>
  </si>
  <si>
    <t>5-03-19-252-1</t>
  </si>
  <si>
    <t>Mosina - kanalizacja sanitarna w rej. ul. Granicznej w Drużynie</t>
  </si>
  <si>
    <t>5-03-19-307-1</t>
  </si>
  <si>
    <t>Mosina - kanalizacja sanitarna w ulicy Rolnej w Nowinkach</t>
  </si>
  <si>
    <t>Z zadania został wydzielony zakres 19-307 Odbiór ścieków sanitarnych od nowych klientów.</t>
  </si>
  <si>
    <t>Budowa kanalizacji sanitarnej w rejonie ul. Dębowej wraz z przyłączami:  
sieć grawitacyjna DN200 - dł.180m 
r.tłoczny DN90 - dł. 3m  
tłocznia ścieków - 1 szt. 
od 2032 - dokumentacja projektowa i roboty budowlano-montażowe</t>
  </si>
  <si>
    <t>Z zadania został wydzielony zakres 19-252. Odbiór ścieków od nowych klientów.</t>
  </si>
  <si>
    <t>Budowa kanalizacji sanitarnej w ulicach: Jodłowej, Zacisze, Pod Lasem, Choinkowej wraz z przyłączami:  
sieć grawitacyjna DN200 - dł.680 m 
r.tłocznego DN80 - dł. 200m 
przepompownia ścieków - 1 szt. 
2019 - 2022 - dokumentacja projektowa 
2025 - 2027 - roboty budowlano-montażowe</t>
  </si>
  <si>
    <t>Budowa kanalizacji sanitarnej w Rogalinie wraz z przyłączami: 
sieć grawitacyjna: 
DN400  - dł. 250m 
DN250 - dł. 190m 
DN200 - dł. 4380m 
r.tłoczny: 
DN280 - dł. 3590m 
DN90 - dł. 455m 
przepompownia ścieków - 3 szt. 
2024 - 2025 - dokumentacja projektowa</t>
  </si>
  <si>
    <t>Budowa kanalizacji sanitarnej w ul. Wierzbowej i bocznych w Daszewicach wraz z przyłączami: 
sieć grawitacyjna: 
DN200 - dł. 1770m 
DN250 - dł. 455m  
r.tłoczny DN90 - dł. 220m 
przepompownia ścieków - 1 szt. 
2025 - 2028 - dokumentacja projektowa 
2029 - 2030 - roboty budowlano - montażowe</t>
  </si>
  <si>
    <t>Budowa kanalizacji sanitarnej w rejonie ulic Dębowa - Leśna w Czapurach DN200 - dł. 730,27m wraz z przyłączami 
2019-2022 - dokumentacja projektowa 
2025-2026 - roboty budowlano-montażowe</t>
  </si>
  <si>
    <t>Budowa kanalizacji sanitarnej w ul. bocznych od ul. Słonecznej (dz. nr 637/6, 640/3) w Rogalinku DN200 - dł. 440m wraz z przyłączami 
2019-2022 - dokumentacja projektowa 
2024-2025 - roboty budowlano-montażowe</t>
  </si>
  <si>
    <t>Zadanie zostało wydzielone z zadania nr 5-03-11-113-1. Odbiór ścieków od nowych klientów.</t>
  </si>
  <si>
    <t>Budowa kanalizacji sanitarnej w rej ul. Granicznej w Drużynie DN200 - dł.295m wraz z przyłączami. 
od 2032 - dokumentacja projektowa i roboty budowlano-montażowe</t>
  </si>
  <si>
    <t>Zadanie zostało wydzielone z zadania nr 5-03-11-098-1. Odbiór ścieków sanitarnych od nowych klientów.</t>
  </si>
  <si>
    <t>Budowa kanalizacji sanitarnej w ul. Rolnej w Nowinkach wraz z przyłączami: 
sieć grawitacyjna DN200 - dł.180m 
r.tłoczny DN110 - dł. 200 m 
tłocznia ścieków - 1 szt. 
2019 - 2022 - dokumentacja projektowa 
2025 - roboty budowlano-montażowe</t>
  </si>
  <si>
    <t>Zadania nowe, w tym wydzielone z zadań wielozakresowych bądź wieloetapowych</t>
  </si>
  <si>
    <t xml:space="preserve">Łączne nakłady poniesione do 2022 r. </t>
  </si>
  <si>
    <t>Mosina - kanalizacja sanitarna w ul. Nad Potokiem, Malinowa, Krańcowa w Krosinku</t>
  </si>
  <si>
    <t>Przyłącza do posesji 
w szt.</t>
  </si>
  <si>
    <t>Zadania Mosina II grupa na lata 2023-2032</t>
  </si>
  <si>
    <t>Mosina 
II Grupa</t>
  </si>
  <si>
    <t>Nakłady łącznie w latach
2023-2026</t>
  </si>
  <si>
    <t>Nakłady łącznie po 2026r. w ramach przyznanego budżetu do 2032r.</t>
  </si>
  <si>
    <t>Podsumowanie WPRiM 2023-2026 Mosina II grupa [tys. 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</si>
</sst>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color rgb="FFFF0000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3"/>
      <name val="Arial CE"/>
      <charset val="238"/>
    </font>
    <font>
      <b/>
      <sz val="13"/>
      <color indexed="8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" fillId="23" borderId="8" applyNumberFormat="0" applyFont="0" applyAlignment="0" applyProtection="0"/>
    <xf numFmtId="0" fontId="23" fillId="20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 horizontal="right"/>
      <protection locked="0"/>
    </xf>
    <xf numFmtId="49" fontId="28" fillId="24" borderId="0" xfId="0" applyNumberFormat="1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3" fontId="2" fillId="24" borderId="0" xfId="0" applyNumberFormat="1" applyFont="1" applyFill="1" applyBorder="1" applyAlignment="1">
      <alignment horizontal="right" vertical="top"/>
    </xf>
    <xf numFmtId="1" fontId="29" fillId="25" borderId="18" xfId="0" applyNumberFormat="1" applyFont="1" applyFill="1" applyBorder="1" applyAlignment="1">
      <alignment horizontal="center" vertical="center"/>
    </xf>
    <xf numFmtId="1" fontId="29" fillId="25" borderId="10" xfId="0" applyNumberFormat="1" applyFont="1" applyFill="1" applyBorder="1" applyAlignment="1">
      <alignment horizontal="center" vertical="center"/>
    </xf>
    <xf numFmtId="1" fontId="29" fillId="25" borderId="1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3" fontId="0" fillId="0" borderId="0" xfId="0" applyNumberFormat="1"/>
    <xf numFmtId="0" fontId="30" fillId="0" borderId="0" xfId="0" applyFont="1"/>
    <xf numFmtId="3" fontId="30" fillId="0" borderId="0" xfId="0" applyNumberFormat="1" applyFont="1"/>
    <xf numFmtId="0" fontId="28" fillId="0" borderId="0" xfId="0" applyFont="1"/>
    <xf numFmtId="3" fontId="7" fillId="0" borderId="1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33" fillId="0" borderId="11" xfId="0" applyNumberFormat="1" applyFont="1" applyFill="1" applyBorder="1" applyAlignment="1" applyProtection="1">
      <alignment vertical="top" wrapText="1"/>
      <protection locked="0"/>
    </xf>
    <xf numFmtId="3" fontId="32" fillId="27" borderId="11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4" fontId="33" fillId="0" borderId="11" xfId="0" applyNumberFormat="1" applyFont="1" applyFill="1" applyBorder="1" applyAlignment="1">
      <alignment vertical="top"/>
    </xf>
    <xf numFmtId="0" fontId="33" fillId="0" borderId="11" xfId="0" applyFont="1" applyFill="1" applyBorder="1" applyAlignment="1">
      <alignment vertical="top"/>
    </xf>
    <xf numFmtId="3" fontId="8" fillId="27" borderId="11" xfId="0" applyNumberFormat="1" applyFont="1" applyFill="1" applyBorder="1" applyAlignment="1" applyProtection="1">
      <alignment vertical="top" wrapText="1"/>
      <protection locked="0"/>
    </xf>
    <xf numFmtId="3" fontId="6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left" vertical="top" wrapText="1"/>
    </xf>
    <xf numFmtId="3" fontId="33" fillId="29" borderId="11" xfId="0" applyNumberFormat="1" applyFont="1" applyFill="1" applyBorder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protection locked="0"/>
    </xf>
    <xf numFmtId="3" fontId="32" fillId="0" borderId="0" xfId="0" applyNumberFormat="1" applyFont="1" applyAlignment="1" applyProtection="1">
      <alignment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27" fillId="28" borderId="11" xfId="0" applyNumberFormat="1" applyFont="1" applyFill="1" applyBorder="1" applyAlignment="1" applyProtection="1">
      <alignment vertical="top" wrapText="1"/>
      <protection locked="0"/>
    </xf>
    <xf numFmtId="3" fontId="31" fillId="28" borderId="11" xfId="0" applyNumberFormat="1" applyFont="1" applyFill="1" applyBorder="1" applyAlignment="1" applyProtection="1">
      <alignment vertical="top" wrapText="1"/>
      <protection locked="0"/>
    </xf>
    <xf numFmtId="3" fontId="8" fillId="28" borderId="11" xfId="0" applyNumberFormat="1" applyFont="1" applyFill="1" applyBorder="1" applyAlignment="1" applyProtection="1">
      <alignment vertical="top" wrapText="1"/>
      <protection locked="0"/>
    </xf>
    <xf numFmtId="3" fontId="31" fillId="26" borderId="11" xfId="0" applyNumberFormat="1" applyFont="1" applyFill="1" applyBorder="1" applyAlignment="1" applyProtection="1">
      <alignment vertical="top" wrapText="1"/>
      <protection locked="0"/>
    </xf>
    <xf numFmtId="1" fontId="34" fillId="26" borderId="11" xfId="0" applyNumberFormat="1" applyFont="1" applyFill="1" applyBorder="1" applyAlignment="1">
      <alignment horizontal="center" vertical="center"/>
    </xf>
    <xf numFmtId="49" fontId="32" fillId="25" borderId="25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1" fontId="34" fillId="25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wrapText="1"/>
      <protection locked="0"/>
    </xf>
    <xf numFmtId="1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49" fontId="32" fillId="25" borderId="26" xfId="0" applyNumberFormat="1" applyFont="1" applyFill="1" applyBorder="1" applyAlignment="1">
      <alignment vertical="center"/>
    </xf>
    <xf numFmtId="1" fontId="34" fillId="25" borderId="13" xfId="0" applyNumberFormat="1" applyFont="1" applyFill="1" applyBorder="1" applyAlignment="1">
      <alignment horizontal="center" vertical="center" wrapText="1"/>
    </xf>
    <xf numFmtId="3" fontId="32" fillId="25" borderId="10" xfId="0" applyNumberFormat="1" applyFont="1" applyFill="1" applyBorder="1" applyAlignment="1">
      <alignment horizontal="center" vertical="center"/>
    </xf>
    <xf numFmtId="3" fontId="32" fillId="25" borderId="14" xfId="0" applyNumberFormat="1" applyFont="1" applyFill="1" applyBorder="1" applyAlignment="1">
      <alignment vertical="center"/>
    </xf>
    <xf numFmtId="3" fontId="32" fillId="25" borderId="1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25" borderId="27" xfId="0" applyNumberFormat="1" applyFont="1" applyFill="1" applyBorder="1" applyAlignment="1">
      <alignment horizontal="center" vertical="center" wrapText="1"/>
    </xf>
    <xf numFmtId="49" fontId="32" fillId="25" borderId="2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32" fillId="25" borderId="19" xfId="0" applyNumberFormat="1" applyFont="1" applyFill="1" applyBorder="1" applyAlignment="1">
      <alignment horizontal="center" vertical="center"/>
    </xf>
    <xf numFmtId="49" fontId="32" fillId="25" borderId="23" xfId="0" applyNumberFormat="1" applyFont="1" applyFill="1" applyBorder="1" applyAlignment="1">
      <alignment horizontal="center" vertical="center"/>
    </xf>
    <xf numFmtId="49" fontId="32" fillId="25" borderId="17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4" fillId="25" borderId="16" xfId="0" applyNumberFormat="1" applyFont="1" applyFill="1" applyBorder="1" applyAlignment="1">
      <alignment horizontal="center" vertical="center"/>
    </xf>
    <xf numFmtId="49" fontId="4" fillId="25" borderId="15" xfId="0" applyNumberFormat="1" applyFont="1" applyFill="1" applyBorder="1" applyAlignment="1">
      <alignment horizontal="center" vertical="center"/>
    </xf>
    <xf numFmtId="49" fontId="4" fillId="25" borderId="18" xfId="0" applyNumberFormat="1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49" fontId="4" fillId="25" borderId="23" xfId="0" applyNumberFormat="1" applyFont="1" applyFill="1" applyBorder="1" applyAlignment="1">
      <alignment horizontal="center" vertical="center"/>
    </xf>
    <xf numFmtId="49" fontId="4" fillId="25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colors>
    <mruColors>
      <color rgb="FFFF9900"/>
      <color rgb="FFE3F961"/>
      <color rgb="FFECFE82"/>
      <color rgb="FFCCF4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41"/>
  <sheetViews>
    <sheetView tabSelected="1" view="pageBreakPreview" zoomScale="40" zoomScaleNormal="60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2" sqref="R12"/>
    </sheetView>
  </sheetViews>
  <sheetFormatPr defaultColWidth="9.109375" defaultRowHeight="15.6" x14ac:dyDescent="0.3"/>
  <cols>
    <col min="1" max="1" width="17.6640625" style="24" customWidth="1"/>
    <col min="2" max="2" width="43" style="24" customWidth="1"/>
    <col min="3" max="4" width="15.109375" style="24" hidden="1" customWidth="1"/>
    <col min="5" max="5" width="16.33203125" style="24" customWidth="1"/>
    <col min="6" max="15" width="10.6640625" style="24" customWidth="1"/>
    <col min="16" max="16" width="14.44140625" style="41" customWidth="1"/>
    <col min="17" max="17" width="10.6640625" style="24" customWidth="1"/>
    <col min="18" max="18" width="44.6640625" style="37" customWidth="1"/>
    <col min="19" max="19" width="56.6640625" style="37" customWidth="1"/>
    <col min="20" max="20" width="10.6640625" style="37" customWidth="1"/>
    <col min="21" max="21" width="18.6640625" style="37" customWidth="1"/>
    <col min="22" max="24" width="8.109375" style="37" customWidth="1"/>
    <col min="25" max="16384" width="9.109375" style="13"/>
  </cols>
  <sheetData>
    <row r="1" spans="1:24" s="27" customFormat="1" ht="63.75" customHeight="1" thickBot="1" x14ac:dyDescent="0.3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30.6" customHeight="1" x14ac:dyDescent="0.25">
      <c r="A2" s="67" t="s">
        <v>7</v>
      </c>
      <c r="B2" s="67" t="s">
        <v>0</v>
      </c>
      <c r="C2" s="67" t="s">
        <v>36</v>
      </c>
      <c r="D2" s="67" t="s">
        <v>37</v>
      </c>
      <c r="E2" s="67" t="s">
        <v>119</v>
      </c>
      <c r="F2" s="66" t="s">
        <v>1</v>
      </c>
      <c r="G2" s="66" t="s">
        <v>2</v>
      </c>
      <c r="H2" s="66" t="s">
        <v>4</v>
      </c>
      <c r="I2" s="66" t="s">
        <v>5</v>
      </c>
      <c r="J2" s="67" t="s">
        <v>8</v>
      </c>
      <c r="K2" s="67" t="s">
        <v>25</v>
      </c>
      <c r="L2" s="67" t="s">
        <v>26</v>
      </c>
      <c r="M2" s="67" t="s">
        <v>38</v>
      </c>
      <c r="N2" s="67" t="s">
        <v>39</v>
      </c>
      <c r="O2" s="67" t="s">
        <v>40</v>
      </c>
      <c r="P2" s="67" t="s">
        <v>42</v>
      </c>
      <c r="Q2" s="67" t="s">
        <v>41</v>
      </c>
      <c r="R2" s="65" t="s">
        <v>17</v>
      </c>
      <c r="S2" s="65" t="s">
        <v>18</v>
      </c>
      <c r="T2" s="65" t="s">
        <v>33</v>
      </c>
      <c r="U2" s="65" t="s">
        <v>6</v>
      </c>
      <c r="V2" s="65" t="s">
        <v>121</v>
      </c>
      <c r="W2" s="65"/>
      <c r="X2" s="65"/>
    </row>
    <row r="3" spans="1:24" s="28" customFormat="1" ht="60.75" customHeight="1" x14ac:dyDescent="0.25">
      <c r="A3" s="67"/>
      <c r="B3" s="67"/>
      <c r="C3" s="67"/>
      <c r="D3" s="67"/>
      <c r="E3" s="67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73" t="s">
        <v>3</v>
      </c>
      <c r="R3" s="65"/>
      <c r="S3" s="65"/>
      <c r="T3" s="65"/>
      <c r="U3" s="74"/>
      <c r="V3" s="44" t="s">
        <v>23</v>
      </c>
      <c r="W3" s="44" t="s">
        <v>24</v>
      </c>
      <c r="X3" s="44" t="s">
        <v>27</v>
      </c>
    </row>
    <row r="4" spans="1:24" s="32" customFormat="1" ht="21" x14ac:dyDescent="0.4">
      <c r="A4" s="45"/>
      <c r="B4" s="45" t="s">
        <v>19</v>
      </c>
      <c r="C4" s="46">
        <f>C5+C7+C8+C14+C23</f>
        <v>545.35753999999997</v>
      </c>
      <c r="D4" s="46">
        <f>D5+D7+D8+D14+D23</f>
        <v>454.30767999999995</v>
      </c>
      <c r="E4" s="46">
        <f t="shared" ref="E4:E9" si="0">SUM(C4:D4)</f>
        <v>999.66521999999986</v>
      </c>
      <c r="F4" s="48">
        <f t="shared" ref="F4:Q4" si="1">F5+F7+F8+F14+F23</f>
        <v>7293.6460000000006</v>
      </c>
      <c r="G4" s="48">
        <f t="shared" si="1"/>
        <v>4416.8515315999994</v>
      </c>
      <c r="H4" s="48">
        <f t="shared" si="1"/>
        <v>4381.942</v>
      </c>
      <c r="I4" s="48">
        <f t="shared" si="1"/>
        <v>8111.7256980000002</v>
      </c>
      <c r="J4" s="46">
        <f t="shared" si="1"/>
        <v>2234.3248000000003</v>
      </c>
      <c r="K4" s="46">
        <f t="shared" si="1"/>
        <v>950</v>
      </c>
      <c r="L4" s="46">
        <f t="shared" si="1"/>
        <v>7066.6952799999999</v>
      </c>
      <c r="M4" s="46">
        <f t="shared" si="1"/>
        <v>7783</v>
      </c>
      <c r="N4" s="46">
        <f t="shared" si="1"/>
        <v>0</v>
      </c>
      <c r="O4" s="46">
        <f t="shared" si="1"/>
        <v>1130.0760460000001</v>
      </c>
      <c r="P4" s="46">
        <f t="shared" si="1"/>
        <v>43368.2613556</v>
      </c>
      <c r="Q4" s="46">
        <f t="shared" si="1"/>
        <v>13401.886378499999</v>
      </c>
      <c r="R4" s="47"/>
      <c r="S4" s="47"/>
      <c r="T4" s="47"/>
      <c r="U4" s="47"/>
      <c r="V4" s="47"/>
      <c r="W4" s="47"/>
      <c r="X4" s="47"/>
    </row>
    <row r="5" spans="1:24" s="26" customFormat="1" ht="16.8" x14ac:dyDescent="0.3">
      <c r="A5" s="30"/>
      <c r="B5" s="30" t="s">
        <v>29</v>
      </c>
      <c r="C5" s="30">
        <f t="shared" ref="C5:Q5" si="2">C6</f>
        <v>0</v>
      </c>
      <c r="D5" s="30">
        <f t="shared" si="2"/>
        <v>0</v>
      </c>
      <c r="E5" s="30">
        <f t="shared" si="0"/>
        <v>0</v>
      </c>
      <c r="F5" s="30">
        <f t="shared" si="2"/>
        <v>0</v>
      </c>
      <c r="G5" s="30">
        <f t="shared" si="2"/>
        <v>0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1725.6952799999997</v>
      </c>
      <c r="M5" s="30">
        <f t="shared" si="2"/>
        <v>0</v>
      </c>
      <c r="N5" s="30">
        <f t="shared" si="2"/>
        <v>0</v>
      </c>
      <c r="O5" s="30">
        <f t="shared" si="2"/>
        <v>1080.0760460000001</v>
      </c>
      <c r="P5" s="30">
        <f t="shared" si="2"/>
        <v>2805.771326</v>
      </c>
      <c r="Q5" s="30">
        <f t="shared" si="2"/>
        <v>0</v>
      </c>
      <c r="R5" s="35"/>
      <c r="S5" s="35"/>
      <c r="T5" s="35"/>
      <c r="U5" s="35"/>
      <c r="V5" s="35"/>
      <c r="W5" s="35"/>
      <c r="X5" s="35"/>
    </row>
    <row r="6" spans="1:24" s="26" customFormat="1" ht="27.6" x14ac:dyDescent="0.3">
      <c r="A6" s="33" t="s">
        <v>46</v>
      </c>
      <c r="B6" s="38" t="s">
        <v>47</v>
      </c>
      <c r="C6" s="29">
        <v>0</v>
      </c>
      <c r="D6" s="29">
        <v>0</v>
      </c>
      <c r="E6" s="29">
        <f t="shared" si="0"/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1725.6952799999997</v>
      </c>
      <c r="M6" s="29">
        <v>0</v>
      </c>
      <c r="N6" s="29">
        <v>0</v>
      </c>
      <c r="O6" s="29">
        <v>1080.0760460000001</v>
      </c>
      <c r="P6" s="29">
        <f>SUM(F6:O6)</f>
        <v>2805.771326</v>
      </c>
      <c r="Q6" s="29">
        <v>0</v>
      </c>
      <c r="R6" s="36"/>
      <c r="S6" s="36"/>
      <c r="T6" s="36" t="s">
        <v>34</v>
      </c>
      <c r="U6" s="36" t="s">
        <v>43</v>
      </c>
      <c r="V6" s="36" t="s">
        <v>34</v>
      </c>
      <c r="W6" s="36" t="s">
        <v>34</v>
      </c>
      <c r="X6" s="36" t="s">
        <v>34</v>
      </c>
    </row>
    <row r="7" spans="1:24" s="26" customFormat="1" ht="16.8" x14ac:dyDescent="0.3">
      <c r="A7" s="30"/>
      <c r="B7" s="30" t="s">
        <v>28</v>
      </c>
      <c r="C7" s="30">
        <v>0</v>
      </c>
      <c r="D7" s="30">
        <v>0</v>
      </c>
      <c r="E7" s="30">
        <f t="shared" si="0"/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5"/>
      <c r="S7" s="35"/>
      <c r="T7" s="35"/>
      <c r="U7" s="35"/>
      <c r="V7" s="35"/>
      <c r="W7" s="35"/>
      <c r="X7" s="35"/>
    </row>
    <row r="8" spans="1:24" s="26" customFormat="1" ht="16.8" x14ac:dyDescent="0.3">
      <c r="A8" s="30"/>
      <c r="B8" s="30" t="s">
        <v>30</v>
      </c>
      <c r="C8" s="30">
        <f t="shared" ref="C8:Q8" si="3">SUM(C9:C13)</f>
        <v>109.56332999999999</v>
      </c>
      <c r="D8" s="30">
        <f t="shared" si="3"/>
        <v>184.97350999999998</v>
      </c>
      <c r="E8" s="30">
        <f t="shared" si="0"/>
        <v>294.53683999999998</v>
      </c>
      <c r="F8" s="30">
        <f t="shared" si="3"/>
        <v>100.604</v>
      </c>
      <c r="G8" s="30">
        <f t="shared" si="3"/>
        <v>538.79289999999992</v>
      </c>
      <c r="H8" s="30">
        <f t="shared" si="3"/>
        <v>313.64499999999998</v>
      </c>
      <c r="I8" s="30">
        <f t="shared" si="3"/>
        <v>499.375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30">
        <f t="shared" si="3"/>
        <v>20</v>
      </c>
      <c r="P8" s="30">
        <f t="shared" si="3"/>
        <v>1472.4168999999999</v>
      </c>
      <c r="Q8" s="30">
        <f t="shared" si="3"/>
        <v>11052.886378499999</v>
      </c>
      <c r="R8" s="35"/>
      <c r="S8" s="35"/>
      <c r="T8" s="35"/>
      <c r="U8" s="35"/>
      <c r="V8" s="35"/>
      <c r="W8" s="35"/>
      <c r="X8" s="35"/>
    </row>
    <row r="9" spans="1:24" s="31" customFormat="1" ht="55.2" x14ac:dyDescent="0.3">
      <c r="A9" s="33" t="s">
        <v>48</v>
      </c>
      <c r="B9" s="38" t="s">
        <v>50</v>
      </c>
      <c r="C9" s="29">
        <v>6.633</v>
      </c>
      <c r="D9" s="29">
        <v>9.3000000000000007</v>
      </c>
      <c r="E9" s="29">
        <f t="shared" si="0"/>
        <v>15.933</v>
      </c>
      <c r="F9" s="29">
        <v>47.4</v>
      </c>
      <c r="G9" s="29">
        <v>245.08410000000001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>SUM(F9:O9)</f>
        <v>292.48410000000001</v>
      </c>
      <c r="Q9" s="29">
        <v>0</v>
      </c>
      <c r="R9" s="36" t="s">
        <v>45</v>
      </c>
      <c r="S9" s="36" t="s">
        <v>58</v>
      </c>
      <c r="T9" s="36" t="s">
        <v>34</v>
      </c>
      <c r="U9" s="36" t="s">
        <v>43</v>
      </c>
      <c r="V9" s="36">
        <v>0</v>
      </c>
      <c r="W9" s="36">
        <v>2</v>
      </c>
      <c r="X9" s="36">
        <v>0</v>
      </c>
    </row>
    <row r="10" spans="1:24" s="31" customFormat="1" ht="55.2" x14ac:dyDescent="0.3">
      <c r="A10" s="33" t="s">
        <v>49</v>
      </c>
      <c r="B10" s="38" t="s">
        <v>51</v>
      </c>
      <c r="C10" s="29">
        <v>44.199339999999999</v>
      </c>
      <c r="D10" s="29">
        <v>60.457000000000001</v>
      </c>
      <c r="E10" s="29">
        <f t="shared" ref="E10:E31" si="4">SUM(C10:D10)</f>
        <v>104.65634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10</v>
      </c>
      <c r="P10" s="29">
        <f t="shared" ref="P10:P13" si="5">SUM(F10:O10)</f>
        <v>10</v>
      </c>
      <c r="Q10" s="29">
        <v>4851.2996375000002</v>
      </c>
      <c r="R10" s="36" t="s">
        <v>45</v>
      </c>
      <c r="S10" s="36" t="s">
        <v>59</v>
      </c>
      <c r="T10" s="36" t="s">
        <v>34</v>
      </c>
      <c r="U10" s="36" t="s">
        <v>43</v>
      </c>
      <c r="V10" s="36">
        <v>91</v>
      </c>
      <c r="W10" s="36">
        <v>26</v>
      </c>
      <c r="X10" s="36">
        <v>0</v>
      </c>
    </row>
    <row r="11" spans="1:24" s="31" customFormat="1" ht="110.4" x14ac:dyDescent="0.3">
      <c r="A11" s="33" t="s">
        <v>52</v>
      </c>
      <c r="B11" s="38" t="s">
        <v>53</v>
      </c>
      <c r="C11" s="29">
        <v>0</v>
      </c>
      <c r="D11" s="29">
        <v>10.552</v>
      </c>
      <c r="E11" s="29">
        <f t="shared" si="4"/>
        <v>10.552</v>
      </c>
      <c r="F11" s="29">
        <v>9.2040000000000006</v>
      </c>
      <c r="G11" s="29">
        <v>73.632000000000005</v>
      </c>
      <c r="H11" s="29">
        <v>313.64499999999998</v>
      </c>
      <c r="I11" s="29">
        <v>499.375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5"/>
        <v>895.85599999999999</v>
      </c>
      <c r="Q11" s="29">
        <v>0</v>
      </c>
      <c r="R11" s="36" t="s">
        <v>45</v>
      </c>
      <c r="S11" s="36" t="s">
        <v>60</v>
      </c>
      <c r="T11" s="36" t="s">
        <v>34</v>
      </c>
      <c r="U11" s="36" t="s">
        <v>43</v>
      </c>
      <c r="V11" s="36">
        <v>0</v>
      </c>
      <c r="W11" s="36">
        <v>0</v>
      </c>
      <c r="X11" s="36">
        <v>0</v>
      </c>
    </row>
    <row r="12" spans="1:24" s="31" customFormat="1" ht="81" customHeight="1" x14ac:dyDescent="0.3">
      <c r="A12" s="33" t="s">
        <v>54</v>
      </c>
      <c r="B12" s="38" t="s">
        <v>56</v>
      </c>
      <c r="C12" s="29">
        <v>9.4329999999999998</v>
      </c>
      <c r="D12" s="29">
        <v>13.5</v>
      </c>
      <c r="E12" s="29">
        <f t="shared" si="4"/>
        <v>22.933</v>
      </c>
      <c r="F12" s="29">
        <v>44</v>
      </c>
      <c r="G12" s="29">
        <v>220.07679999999999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5"/>
        <v>264.07679999999999</v>
      </c>
      <c r="Q12" s="29">
        <v>0</v>
      </c>
      <c r="R12" s="36" t="s">
        <v>44</v>
      </c>
      <c r="S12" s="36" t="s">
        <v>61</v>
      </c>
      <c r="T12" s="36" t="s">
        <v>34</v>
      </c>
      <c r="U12" s="36" t="s">
        <v>43</v>
      </c>
      <c r="V12" s="36">
        <v>1</v>
      </c>
      <c r="W12" s="36">
        <v>2</v>
      </c>
      <c r="X12" s="36">
        <v>0</v>
      </c>
    </row>
    <row r="13" spans="1:24" s="31" customFormat="1" ht="69" x14ac:dyDescent="0.3">
      <c r="A13" s="33" t="s">
        <v>55</v>
      </c>
      <c r="B13" s="39" t="s">
        <v>57</v>
      </c>
      <c r="C13" s="29">
        <v>49.297989999999992</v>
      </c>
      <c r="D13" s="29">
        <v>91.164509999999993</v>
      </c>
      <c r="E13" s="29">
        <f t="shared" si="4"/>
        <v>140.46249999999998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10</v>
      </c>
      <c r="P13" s="29">
        <f t="shared" si="5"/>
        <v>10</v>
      </c>
      <c r="Q13" s="29">
        <v>6201.5867410000001</v>
      </c>
      <c r="R13" s="36" t="s">
        <v>44</v>
      </c>
      <c r="S13" s="36" t="s">
        <v>62</v>
      </c>
      <c r="T13" s="36" t="s">
        <v>34</v>
      </c>
      <c r="U13" s="36" t="s">
        <v>43</v>
      </c>
      <c r="V13" s="36">
        <v>101</v>
      </c>
      <c r="W13" s="36">
        <v>0</v>
      </c>
      <c r="X13" s="36">
        <v>0</v>
      </c>
    </row>
    <row r="14" spans="1:24" s="26" customFormat="1" ht="16.8" x14ac:dyDescent="0.3">
      <c r="A14" s="30"/>
      <c r="B14" s="30" t="s">
        <v>31</v>
      </c>
      <c r="C14" s="30">
        <f>SUM(C15:C22)</f>
        <v>273.96933000000001</v>
      </c>
      <c r="D14" s="30">
        <f>SUM(D15:D22)</f>
        <v>101.72230999999999</v>
      </c>
      <c r="E14" s="30">
        <f>SUM(C14:D14)</f>
        <v>375.69164000000001</v>
      </c>
      <c r="F14" s="30">
        <f t="shared" ref="F14:Q14" si="6">SUM(F15:F22)</f>
        <v>7188.7420000000002</v>
      </c>
      <c r="G14" s="30">
        <f t="shared" si="6"/>
        <v>3878.0586315999999</v>
      </c>
      <c r="H14" s="30">
        <f t="shared" si="6"/>
        <v>123</v>
      </c>
      <c r="I14" s="30">
        <f t="shared" si="6"/>
        <v>4105.8</v>
      </c>
      <c r="J14" s="30">
        <f t="shared" si="6"/>
        <v>1351.2</v>
      </c>
      <c r="K14" s="30">
        <f t="shared" si="6"/>
        <v>845</v>
      </c>
      <c r="L14" s="30">
        <f t="shared" si="6"/>
        <v>4041</v>
      </c>
      <c r="M14" s="30">
        <f t="shared" si="6"/>
        <v>4673</v>
      </c>
      <c r="N14" s="30">
        <f t="shared" si="6"/>
        <v>0</v>
      </c>
      <c r="O14" s="30">
        <f t="shared" si="6"/>
        <v>10</v>
      </c>
      <c r="P14" s="30">
        <f t="shared" si="6"/>
        <v>26215.800631600003</v>
      </c>
      <c r="Q14" s="30">
        <f t="shared" si="6"/>
        <v>1086</v>
      </c>
      <c r="R14" s="35"/>
      <c r="S14" s="35"/>
      <c r="T14" s="35"/>
      <c r="U14" s="35"/>
      <c r="V14" s="35"/>
      <c r="W14" s="35"/>
      <c r="X14" s="35"/>
    </row>
    <row r="15" spans="1:24" s="31" customFormat="1" ht="75" customHeight="1" x14ac:dyDescent="0.3">
      <c r="A15" s="34" t="s">
        <v>63</v>
      </c>
      <c r="B15" s="38" t="s">
        <v>64</v>
      </c>
      <c r="C15" s="29">
        <v>0</v>
      </c>
      <c r="D15" s="29">
        <v>0</v>
      </c>
      <c r="E15" s="29">
        <f t="shared" si="4"/>
        <v>0</v>
      </c>
      <c r="F15" s="29">
        <v>0</v>
      </c>
      <c r="G15" s="29">
        <v>0</v>
      </c>
      <c r="H15" s="29">
        <v>50</v>
      </c>
      <c r="I15" s="29">
        <v>50</v>
      </c>
      <c r="J15" s="29">
        <v>25</v>
      </c>
      <c r="K15" s="29">
        <v>715</v>
      </c>
      <c r="L15" s="29">
        <v>2282</v>
      </c>
      <c r="M15" s="29">
        <v>0</v>
      </c>
      <c r="N15" s="29">
        <v>0</v>
      </c>
      <c r="O15" s="29">
        <v>0</v>
      </c>
      <c r="P15" s="29">
        <f>SUM(F15:O15)</f>
        <v>3122</v>
      </c>
      <c r="Q15" s="29">
        <v>0</v>
      </c>
      <c r="R15" s="36" t="s">
        <v>78</v>
      </c>
      <c r="S15" s="36" t="s">
        <v>79</v>
      </c>
      <c r="T15" s="36" t="s">
        <v>34</v>
      </c>
      <c r="U15" s="36" t="s">
        <v>43</v>
      </c>
      <c r="V15" s="36">
        <v>11</v>
      </c>
      <c r="W15" s="36">
        <v>57</v>
      </c>
      <c r="X15" s="36">
        <v>0</v>
      </c>
    </row>
    <row r="16" spans="1:24" s="31" customFormat="1" ht="55.2" x14ac:dyDescent="0.3">
      <c r="A16" s="33" t="s">
        <v>65</v>
      </c>
      <c r="B16" s="38" t="s">
        <v>67</v>
      </c>
      <c r="C16" s="29">
        <v>21.989000000000001</v>
      </c>
      <c r="D16" s="29">
        <v>30.72</v>
      </c>
      <c r="E16" s="29">
        <f t="shared" si="4"/>
        <v>52.709000000000003</v>
      </c>
      <c r="F16" s="29">
        <v>238.24199999999999</v>
      </c>
      <c r="G16" s="29">
        <v>81.239500000000007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f t="shared" ref="P16:P22" si="7">SUM(F16:O16)</f>
        <v>319.48149999999998</v>
      </c>
      <c r="Q16" s="29">
        <v>0</v>
      </c>
      <c r="R16" s="36" t="s">
        <v>45</v>
      </c>
      <c r="S16" s="36" t="s">
        <v>80</v>
      </c>
      <c r="T16" s="36" t="s">
        <v>34</v>
      </c>
      <c r="U16" s="36" t="s">
        <v>43</v>
      </c>
      <c r="V16" s="36">
        <v>1</v>
      </c>
      <c r="W16" s="36">
        <v>3</v>
      </c>
      <c r="X16" s="36">
        <v>2</v>
      </c>
    </row>
    <row r="17" spans="1:24" s="31" customFormat="1" ht="55.2" x14ac:dyDescent="0.3">
      <c r="A17" s="33" t="s">
        <v>66</v>
      </c>
      <c r="B17" s="38" t="s">
        <v>68</v>
      </c>
      <c r="C17" s="29">
        <v>0</v>
      </c>
      <c r="D17" s="29">
        <v>0</v>
      </c>
      <c r="E17" s="29">
        <f t="shared" si="4"/>
        <v>0</v>
      </c>
      <c r="F17" s="29">
        <v>0</v>
      </c>
      <c r="G17" s="29">
        <v>0</v>
      </c>
      <c r="H17" s="29">
        <v>0</v>
      </c>
      <c r="I17" s="29">
        <v>35</v>
      </c>
      <c r="J17" s="29">
        <v>35</v>
      </c>
      <c r="K17" s="29">
        <v>105</v>
      </c>
      <c r="L17" s="29">
        <v>1136</v>
      </c>
      <c r="M17" s="29">
        <v>2681</v>
      </c>
      <c r="N17" s="29">
        <v>0</v>
      </c>
      <c r="O17" s="29">
        <v>0</v>
      </c>
      <c r="P17" s="29">
        <f t="shared" si="7"/>
        <v>3992</v>
      </c>
      <c r="Q17" s="29">
        <v>0</v>
      </c>
      <c r="R17" s="36" t="s">
        <v>45</v>
      </c>
      <c r="S17" s="36" t="s">
        <v>81</v>
      </c>
      <c r="T17" s="36" t="s">
        <v>34</v>
      </c>
      <c r="U17" s="36" t="s">
        <v>43</v>
      </c>
      <c r="V17" s="36">
        <v>40</v>
      </c>
      <c r="W17" s="36">
        <v>70</v>
      </c>
      <c r="X17" s="36">
        <v>0</v>
      </c>
    </row>
    <row r="18" spans="1:24" s="31" customFormat="1" ht="179.4" x14ac:dyDescent="0.3">
      <c r="A18" s="33" t="s">
        <v>69</v>
      </c>
      <c r="B18" s="38" t="s">
        <v>70</v>
      </c>
      <c r="C18" s="29">
        <v>41.431399999999996</v>
      </c>
      <c r="D18" s="29">
        <v>0</v>
      </c>
      <c r="E18" s="29">
        <f t="shared" si="4"/>
        <v>41.431399999999996</v>
      </c>
      <c r="F18" s="29">
        <v>3400</v>
      </c>
      <c r="G18" s="29">
        <v>1748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f t="shared" si="7"/>
        <v>5148</v>
      </c>
      <c r="Q18" s="29">
        <v>0</v>
      </c>
      <c r="R18" s="36" t="s">
        <v>45</v>
      </c>
      <c r="S18" s="36" t="s">
        <v>82</v>
      </c>
      <c r="T18" s="36" t="s">
        <v>34</v>
      </c>
      <c r="U18" s="36" t="s">
        <v>43</v>
      </c>
      <c r="V18" s="36">
        <v>66</v>
      </c>
      <c r="W18" s="36">
        <v>89</v>
      </c>
      <c r="X18" s="36">
        <v>0</v>
      </c>
    </row>
    <row r="19" spans="1:24" s="31" customFormat="1" ht="75.75" customHeight="1" x14ac:dyDescent="0.3">
      <c r="A19" s="33" t="s">
        <v>71</v>
      </c>
      <c r="B19" s="38" t="s">
        <v>73</v>
      </c>
      <c r="C19" s="29">
        <v>0</v>
      </c>
      <c r="D19" s="29">
        <v>0</v>
      </c>
      <c r="E19" s="29">
        <f t="shared" si="4"/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10</v>
      </c>
      <c r="P19" s="29">
        <f t="shared" si="7"/>
        <v>10</v>
      </c>
      <c r="Q19" s="29">
        <v>1086</v>
      </c>
      <c r="R19" s="36" t="s">
        <v>83</v>
      </c>
      <c r="S19" s="36" t="s">
        <v>84</v>
      </c>
      <c r="T19" s="36" t="s">
        <v>34</v>
      </c>
      <c r="U19" s="36" t="s">
        <v>43</v>
      </c>
      <c r="V19" s="36">
        <v>0</v>
      </c>
      <c r="W19" s="36">
        <v>7</v>
      </c>
      <c r="X19" s="36">
        <v>0</v>
      </c>
    </row>
    <row r="20" spans="1:24" s="31" customFormat="1" ht="61.5" customHeight="1" x14ac:dyDescent="0.3">
      <c r="A20" s="33" t="s">
        <v>72</v>
      </c>
      <c r="B20" s="38" t="s">
        <v>74</v>
      </c>
      <c r="C20" s="29">
        <v>41.994709999999998</v>
      </c>
      <c r="D20" s="29">
        <v>0</v>
      </c>
      <c r="E20" s="29">
        <f t="shared" si="4"/>
        <v>41.994709999999998</v>
      </c>
      <c r="F20" s="29">
        <v>146</v>
      </c>
      <c r="G20" s="29">
        <v>146</v>
      </c>
      <c r="H20" s="29">
        <v>73</v>
      </c>
      <c r="I20" s="29">
        <v>3972.8</v>
      </c>
      <c r="J20" s="29">
        <v>1242.2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 t="shared" si="7"/>
        <v>5580</v>
      </c>
      <c r="Q20" s="29">
        <v>0</v>
      </c>
      <c r="R20" s="36" t="s">
        <v>85</v>
      </c>
      <c r="S20" s="36" t="s">
        <v>86</v>
      </c>
      <c r="T20" s="36" t="s">
        <v>34</v>
      </c>
      <c r="U20" s="36" t="s">
        <v>43</v>
      </c>
      <c r="V20" s="36">
        <v>13</v>
      </c>
      <c r="W20" s="36">
        <v>142</v>
      </c>
      <c r="X20" s="36">
        <v>0</v>
      </c>
    </row>
    <row r="21" spans="1:24" s="31" customFormat="1" ht="75" customHeight="1" x14ac:dyDescent="0.3">
      <c r="A21" s="33" t="s">
        <v>75</v>
      </c>
      <c r="B21" s="38" t="s">
        <v>76</v>
      </c>
      <c r="C21" s="29">
        <v>0</v>
      </c>
      <c r="D21" s="29">
        <v>0</v>
      </c>
      <c r="E21" s="29">
        <f t="shared" si="4"/>
        <v>0</v>
      </c>
      <c r="F21" s="29">
        <v>0</v>
      </c>
      <c r="G21" s="29">
        <v>0</v>
      </c>
      <c r="H21" s="29">
        <v>0</v>
      </c>
      <c r="I21" s="29">
        <v>48</v>
      </c>
      <c r="J21" s="29">
        <v>49</v>
      </c>
      <c r="K21" s="29">
        <v>25</v>
      </c>
      <c r="L21" s="29">
        <v>623</v>
      </c>
      <c r="M21" s="29">
        <v>1992</v>
      </c>
      <c r="N21" s="29">
        <v>0</v>
      </c>
      <c r="O21" s="29">
        <v>0</v>
      </c>
      <c r="P21" s="29">
        <f t="shared" si="7"/>
        <v>2737</v>
      </c>
      <c r="Q21" s="29">
        <v>0</v>
      </c>
      <c r="R21" s="36" t="s">
        <v>87</v>
      </c>
      <c r="S21" s="36" t="s">
        <v>88</v>
      </c>
      <c r="T21" s="36" t="s">
        <v>34</v>
      </c>
      <c r="U21" s="36" t="s">
        <v>43</v>
      </c>
      <c r="V21" s="36">
        <v>4</v>
      </c>
      <c r="W21" s="36">
        <v>62</v>
      </c>
      <c r="X21" s="36">
        <v>0</v>
      </c>
    </row>
    <row r="22" spans="1:24" s="31" customFormat="1" ht="151.80000000000001" x14ac:dyDescent="0.3">
      <c r="A22" s="33" t="s">
        <v>77</v>
      </c>
      <c r="B22" s="38" t="s">
        <v>120</v>
      </c>
      <c r="C22" s="29">
        <v>168.55422000000004</v>
      </c>
      <c r="D22" s="29">
        <v>71.002309999999994</v>
      </c>
      <c r="E22" s="29">
        <f t="shared" si="4"/>
        <v>239.55653000000004</v>
      </c>
      <c r="F22" s="29">
        <v>3404.5</v>
      </c>
      <c r="G22" s="29">
        <v>1902.8191316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f t="shared" si="7"/>
        <v>5307.3191316000002</v>
      </c>
      <c r="Q22" s="29">
        <v>0</v>
      </c>
      <c r="R22" s="36" t="s">
        <v>44</v>
      </c>
      <c r="S22" s="36" t="s">
        <v>89</v>
      </c>
      <c r="T22" s="36" t="s">
        <v>34</v>
      </c>
      <c r="U22" s="36" t="s">
        <v>43</v>
      </c>
      <c r="V22" s="36">
        <v>44</v>
      </c>
      <c r="W22" s="36">
        <v>73</v>
      </c>
      <c r="X22" s="36">
        <v>0</v>
      </c>
    </row>
    <row r="23" spans="1:24" s="26" customFormat="1" ht="16.8" collapsed="1" x14ac:dyDescent="0.3">
      <c r="A23" s="30"/>
      <c r="B23" s="30" t="s">
        <v>32</v>
      </c>
      <c r="C23" s="30">
        <f>(SUM(C24:C31))</f>
        <v>161.82488000000001</v>
      </c>
      <c r="D23" s="30">
        <f t="shared" ref="D23:O23" si="8">(SUM(D24:D31))</f>
        <v>167.61185999999998</v>
      </c>
      <c r="E23" s="30">
        <f t="shared" si="4"/>
        <v>329.43673999999999</v>
      </c>
      <c r="F23" s="30">
        <f t="shared" si="8"/>
        <v>4.3</v>
      </c>
      <c r="G23" s="30">
        <f t="shared" si="8"/>
        <v>0</v>
      </c>
      <c r="H23" s="30">
        <f t="shared" si="8"/>
        <v>3945.297</v>
      </c>
      <c r="I23" s="30">
        <f t="shared" si="8"/>
        <v>3506.550698</v>
      </c>
      <c r="J23" s="30">
        <f t="shared" si="8"/>
        <v>883.12480000000005</v>
      </c>
      <c r="K23" s="30">
        <f t="shared" si="8"/>
        <v>105</v>
      </c>
      <c r="L23" s="30">
        <f t="shared" si="8"/>
        <v>1300</v>
      </c>
      <c r="M23" s="30">
        <f t="shared" si="8"/>
        <v>3110</v>
      </c>
      <c r="N23" s="30">
        <f t="shared" si="8"/>
        <v>0</v>
      </c>
      <c r="O23" s="30">
        <f t="shared" si="8"/>
        <v>20</v>
      </c>
      <c r="P23" s="30">
        <f>SUM(P24:P31)</f>
        <v>12874.272497999998</v>
      </c>
      <c r="Q23" s="30">
        <f>SUM(Q24:Q31)</f>
        <v>1263</v>
      </c>
      <c r="R23" s="35"/>
      <c r="S23" s="35"/>
      <c r="T23" s="35"/>
      <c r="U23" s="35"/>
      <c r="V23" s="35"/>
      <c r="W23" s="35"/>
      <c r="X23" s="35"/>
    </row>
    <row r="24" spans="1:24" s="31" customFormat="1" ht="96.6" x14ac:dyDescent="0.3">
      <c r="A24" s="33" t="s">
        <v>90</v>
      </c>
      <c r="B24" s="38" t="s">
        <v>92</v>
      </c>
      <c r="C24" s="29">
        <v>28.992149999999999</v>
      </c>
      <c r="D24" s="29">
        <v>5.5405599999999993</v>
      </c>
      <c r="E24" s="29">
        <f t="shared" si="4"/>
        <v>34.532709999999994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10</v>
      </c>
      <c r="P24" s="29">
        <f>SUM(F24:O24)</f>
        <v>10</v>
      </c>
      <c r="Q24" s="29">
        <v>805</v>
      </c>
      <c r="R24" s="36" t="s">
        <v>106</v>
      </c>
      <c r="S24" s="36" t="s">
        <v>107</v>
      </c>
      <c r="T24" s="36" t="s">
        <v>34</v>
      </c>
      <c r="U24" s="36" t="s">
        <v>43</v>
      </c>
      <c r="V24" s="36">
        <v>3</v>
      </c>
      <c r="W24" s="36">
        <v>12</v>
      </c>
      <c r="X24" s="36">
        <v>0</v>
      </c>
    </row>
    <row r="25" spans="1:24" s="31" customFormat="1" ht="96.6" x14ac:dyDescent="0.3">
      <c r="A25" s="33" t="s">
        <v>91</v>
      </c>
      <c r="B25" s="38" t="s">
        <v>93</v>
      </c>
      <c r="C25" s="29">
        <v>33.700000000000003</v>
      </c>
      <c r="D25" s="29">
        <v>49.658799999999999</v>
      </c>
      <c r="E25" s="29">
        <f t="shared" si="4"/>
        <v>83.358800000000002</v>
      </c>
      <c r="F25" s="29">
        <v>0</v>
      </c>
      <c r="G25" s="29">
        <v>0</v>
      </c>
      <c r="H25" s="29">
        <v>125</v>
      </c>
      <c r="I25" s="29">
        <v>1756</v>
      </c>
      <c r="J25" s="29">
        <v>848.12480000000005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f t="shared" ref="P25:P31" si="9">SUM(F25:O25)</f>
        <v>2729.1248000000001</v>
      </c>
      <c r="Q25" s="29">
        <v>0</v>
      </c>
      <c r="R25" s="36" t="s">
        <v>108</v>
      </c>
      <c r="S25" s="36" t="s">
        <v>109</v>
      </c>
      <c r="T25" s="36" t="s">
        <v>34</v>
      </c>
      <c r="U25" s="36" t="s">
        <v>43</v>
      </c>
      <c r="V25" s="36">
        <v>24</v>
      </c>
      <c r="W25" s="36">
        <v>12</v>
      </c>
      <c r="X25" s="36">
        <v>0</v>
      </c>
    </row>
    <row r="26" spans="1:24" s="31" customFormat="1" ht="160.5" customHeight="1" x14ac:dyDescent="0.3">
      <c r="A26" s="33" t="s">
        <v>94</v>
      </c>
      <c r="B26" s="38" t="s">
        <v>95</v>
      </c>
      <c r="C26" s="29">
        <v>0</v>
      </c>
      <c r="D26" s="29">
        <v>0</v>
      </c>
      <c r="E26" s="29">
        <f t="shared" si="4"/>
        <v>0</v>
      </c>
      <c r="F26" s="29">
        <v>0</v>
      </c>
      <c r="G26" s="29">
        <v>0</v>
      </c>
      <c r="H26" s="29">
        <v>850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f t="shared" si="9"/>
        <v>850</v>
      </c>
      <c r="Q26" s="29">
        <v>0</v>
      </c>
      <c r="R26" s="36" t="s">
        <v>44</v>
      </c>
      <c r="S26" s="36" t="s">
        <v>110</v>
      </c>
      <c r="T26" s="36" t="s">
        <v>34</v>
      </c>
      <c r="U26" s="36" t="s">
        <v>43</v>
      </c>
      <c r="V26" s="36">
        <v>197</v>
      </c>
      <c r="W26" s="36">
        <v>72</v>
      </c>
      <c r="X26" s="36">
        <v>0</v>
      </c>
    </row>
    <row r="27" spans="1:24" s="31" customFormat="1" ht="124.2" x14ac:dyDescent="0.3">
      <c r="A27" s="33" t="s">
        <v>96</v>
      </c>
      <c r="B27" s="38" t="s">
        <v>99</v>
      </c>
      <c r="C27" s="29">
        <v>0</v>
      </c>
      <c r="D27" s="29">
        <v>0</v>
      </c>
      <c r="E27" s="29">
        <f t="shared" si="4"/>
        <v>0</v>
      </c>
      <c r="F27" s="29">
        <v>0</v>
      </c>
      <c r="G27" s="29">
        <v>0</v>
      </c>
      <c r="H27" s="29">
        <v>0</v>
      </c>
      <c r="I27" s="29">
        <v>35</v>
      </c>
      <c r="J27" s="29">
        <v>35</v>
      </c>
      <c r="K27" s="29">
        <v>105</v>
      </c>
      <c r="L27" s="29">
        <v>1300</v>
      </c>
      <c r="M27" s="29">
        <v>3110</v>
      </c>
      <c r="N27" s="29">
        <v>0</v>
      </c>
      <c r="O27" s="29">
        <v>0</v>
      </c>
      <c r="P27" s="29">
        <f t="shared" si="9"/>
        <v>4585</v>
      </c>
      <c r="Q27" s="29">
        <v>0</v>
      </c>
      <c r="R27" s="36" t="s">
        <v>44</v>
      </c>
      <c r="S27" s="36" t="s">
        <v>111</v>
      </c>
      <c r="T27" s="36" t="s">
        <v>34</v>
      </c>
      <c r="U27" s="36" t="s">
        <v>43</v>
      </c>
      <c r="V27" s="36">
        <v>45</v>
      </c>
      <c r="W27" s="36">
        <v>35</v>
      </c>
      <c r="X27" s="36">
        <v>0</v>
      </c>
    </row>
    <row r="28" spans="1:24" s="31" customFormat="1" ht="55.2" x14ac:dyDescent="0.3">
      <c r="A28" s="33" t="s">
        <v>97</v>
      </c>
      <c r="B28" s="38" t="s">
        <v>100</v>
      </c>
      <c r="C28" s="29">
        <v>50.059730000000009</v>
      </c>
      <c r="D28" s="29">
        <v>60.901940000000003</v>
      </c>
      <c r="E28" s="29">
        <f t="shared" si="4"/>
        <v>110.96167000000001</v>
      </c>
      <c r="F28" s="29">
        <v>4.3</v>
      </c>
      <c r="G28" s="29">
        <v>0</v>
      </c>
      <c r="H28" s="29">
        <v>1193.172</v>
      </c>
      <c r="I28" s="29">
        <v>642.84459800000002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f t="shared" si="9"/>
        <v>1840.3165979999999</v>
      </c>
      <c r="Q28" s="29">
        <v>0</v>
      </c>
      <c r="R28" s="36" t="s">
        <v>44</v>
      </c>
      <c r="S28" s="36" t="s">
        <v>112</v>
      </c>
      <c r="T28" s="36" t="s">
        <v>34</v>
      </c>
      <c r="U28" s="36" t="s">
        <v>43</v>
      </c>
      <c r="V28" s="36">
        <v>17</v>
      </c>
      <c r="W28" s="36">
        <v>34</v>
      </c>
      <c r="X28" s="36">
        <v>0</v>
      </c>
    </row>
    <row r="29" spans="1:24" s="31" customFormat="1" ht="69" x14ac:dyDescent="0.3">
      <c r="A29" s="33" t="s">
        <v>98</v>
      </c>
      <c r="B29" s="38" t="s">
        <v>101</v>
      </c>
      <c r="C29" s="29">
        <v>22.672999999999998</v>
      </c>
      <c r="D29" s="29">
        <v>33.36</v>
      </c>
      <c r="E29" s="29">
        <f t="shared" si="4"/>
        <v>56.033000000000001</v>
      </c>
      <c r="F29" s="29">
        <v>0</v>
      </c>
      <c r="G29" s="29">
        <v>0</v>
      </c>
      <c r="H29" s="29">
        <v>216.00000000000009</v>
      </c>
      <c r="I29" s="29">
        <v>1072.7061000000001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f t="shared" si="9"/>
        <v>1288.7061000000001</v>
      </c>
      <c r="Q29" s="29">
        <v>0</v>
      </c>
      <c r="R29" s="36" t="s">
        <v>44</v>
      </c>
      <c r="S29" s="36" t="s">
        <v>113</v>
      </c>
      <c r="T29" s="36" t="s">
        <v>34</v>
      </c>
      <c r="U29" s="36" t="s">
        <v>43</v>
      </c>
      <c r="V29" s="36">
        <v>13</v>
      </c>
      <c r="W29" s="36">
        <v>17</v>
      </c>
      <c r="X29" s="36">
        <v>0</v>
      </c>
    </row>
    <row r="30" spans="1:24" s="31" customFormat="1" ht="63.75" customHeight="1" x14ac:dyDescent="0.3">
      <c r="A30" s="33" t="s">
        <v>102</v>
      </c>
      <c r="B30" s="38" t="s">
        <v>103</v>
      </c>
      <c r="C30" s="29">
        <v>0</v>
      </c>
      <c r="D30" s="29">
        <v>0</v>
      </c>
      <c r="E30" s="29">
        <f t="shared" si="4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10</v>
      </c>
      <c r="P30" s="29">
        <f t="shared" si="9"/>
        <v>10</v>
      </c>
      <c r="Q30" s="29">
        <v>458</v>
      </c>
      <c r="R30" s="36" t="s">
        <v>114</v>
      </c>
      <c r="S30" s="36" t="s">
        <v>115</v>
      </c>
      <c r="T30" s="36" t="s">
        <v>34</v>
      </c>
      <c r="U30" s="36" t="s">
        <v>43</v>
      </c>
      <c r="V30" s="36">
        <v>0</v>
      </c>
      <c r="W30" s="36">
        <v>22</v>
      </c>
      <c r="X30" s="36">
        <v>0</v>
      </c>
    </row>
    <row r="31" spans="1:24" s="31" customFormat="1" ht="96.6" x14ac:dyDescent="0.3">
      <c r="A31" s="33" t="s">
        <v>104</v>
      </c>
      <c r="B31" s="38" t="s">
        <v>105</v>
      </c>
      <c r="C31" s="29">
        <v>26.4</v>
      </c>
      <c r="D31" s="29">
        <v>18.150559999999999</v>
      </c>
      <c r="E31" s="29">
        <f t="shared" si="4"/>
        <v>44.550559999999997</v>
      </c>
      <c r="F31" s="29">
        <v>0</v>
      </c>
      <c r="G31" s="29">
        <v>0</v>
      </c>
      <c r="H31" s="29">
        <v>1561.125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f t="shared" si="9"/>
        <v>1561.125</v>
      </c>
      <c r="Q31" s="29">
        <v>0</v>
      </c>
      <c r="R31" s="36" t="s">
        <v>116</v>
      </c>
      <c r="S31" s="36" t="s">
        <v>117</v>
      </c>
      <c r="T31" s="36" t="s">
        <v>34</v>
      </c>
      <c r="U31" s="36" t="s">
        <v>43</v>
      </c>
      <c r="V31" s="36">
        <v>9</v>
      </c>
      <c r="W31" s="36">
        <v>7</v>
      </c>
      <c r="X31" s="36">
        <v>0</v>
      </c>
    </row>
    <row r="34" spans="1:16" ht="16.8" x14ac:dyDescent="0.3">
      <c r="A34" s="40"/>
      <c r="B34" s="42" t="s">
        <v>118</v>
      </c>
    </row>
    <row r="35" spans="1:16" thickBot="1" x14ac:dyDescent="0.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6.8" x14ac:dyDescent="0.25">
      <c r="B36" s="51"/>
      <c r="C36" s="50"/>
      <c r="D36" s="57"/>
      <c r="E36" s="69" t="s">
        <v>126</v>
      </c>
      <c r="F36" s="70"/>
      <c r="G36" s="70"/>
      <c r="H36" s="70"/>
      <c r="I36" s="70"/>
      <c r="J36" s="70"/>
      <c r="K36" s="71"/>
      <c r="L36" s="51"/>
      <c r="M36" s="51"/>
      <c r="N36" s="51"/>
      <c r="O36" s="51"/>
      <c r="P36" s="51"/>
    </row>
    <row r="37" spans="1:16" ht="172.8" customHeight="1" x14ac:dyDescent="0.25">
      <c r="B37" s="51"/>
      <c r="C37" s="50"/>
      <c r="D37" s="57"/>
      <c r="E37" s="63" t="s">
        <v>123</v>
      </c>
      <c r="F37" s="49">
        <v>2023</v>
      </c>
      <c r="G37" s="49">
        <f t="shared" ref="G37:I37" si="10">F37+1</f>
        <v>2024</v>
      </c>
      <c r="H37" s="49">
        <f t="shared" si="10"/>
        <v>2025</v>
      </c>
      <c r="I37" s="49">
        <f t="shared" si="10"/>
        <v>2026</v>
      </c>
      <c r="J37" s="52" t="s">
        <v>124</v>
      </c>
      <c r="K37" s="58" t="s">
        <v>125</v>
      </c>
      <c r="L37" s="54"/>
      <c r="M37" s="54"/>
      <c r="N37" s="54"/>
      <c r="O37" s="54"/>
      <c r="P37" s="55"/>
    </row>
    <row r="38" spans="1:16" ht="17.399999999999999" thickBot="1" x14ac:dyDescent="0.3">
      <c r="B38" s="51"/>
      <c r="C38" s="50"/>
      <c r="D38" s="57"/>
      <c r="E38" s="64"/>
      <c r="F38" s="59">
        <f>F4</f>
        <v>7293.6460000000006</v>
      </c>
      <c r="G38" s="59">
        <f>G4</f>
        <v>4416.8515315999994</v>
      </c>
      <c r="H38" s="59">
        <f>H4</f>
        <v>4381.942</v>
      </c>
      <c r="I38" s="59">
        <f>I4</f>
        <v>8111.7256980000002</v>
      </c>
      <c r="J38" s="61">
        <f>SUM(F38:I38)</f>
        <v>24204.165229600003</v>
      </c>
      <c r="K38" s="60">
        <f>J4+K4+L4+M4+N4+O4</f>
        <v>19164.096126000004</v>
      </c>
      <c r="L38" s="56"/>
      <c r="M38" s="56"/>
      <c r="N38" s="56"/>
      <c r="O38" s="56"/>
      <c r="P38" s="56"/>
    </row>
    <row r="39" spans="1:16" ht="16.8" x14ac:dyDescent="0.3">
      <c r="B39" s="25"/>
      <c r="C39" s="25"/>
      <c r="D39" s="25"/>
      <c r="E39" s="25"/>
      <c r="F39" s="25"/>
      <c r="G39" s="25"/>
      <c r="H39" s="25"/>
      <c r="I39" s="25"/>
      <c r="J39" s="53"/>
      <c r="K39" s="25"/>
      <c r="L39" s="25"/>
      <c r="M39" s="25"/>
      <c r="N39" s="25"/>
      <c r="O39" s="25"/>
      <c r="P39" s="43"/>
    </row>
    <row r="40" spans="1:16" ht="16.8" x14ac:dyDescent="0.3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3"/>
    </row>
    <row r="41" spans="1:16" ht="16.8" x14ac:dyDescent="0.2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</sheetData>
  <autoFilter ref="A2:X31">
    <filterColumn colId="21" showButton="0"/>
    <filterColumn colId="22" showButton="0"/>
  </autoFilter>
  <mergeCells count="27">
    <mergeCell ref="A1:X1"/>
    <mergeCell ref="P2:P3"/>
    <mergeCell ref="Q2:Q3"/>
    <mergeCell ref="S2:S3"/>
    <mergeCell ref="A2:A3"/>
    <mergeCell ref="B2:B3"/>
    <mergeCell ref="I2:I3"/>
    <mergeCell ref="J2:J3"/>
    <mergeCell ref="K2:K3"/>
    <mergeCell ref="L2:L3"/>
    <mergeCell ref="U2:U3"/>
    <mergeCell ref="R2:R3"/>
    <mergeCell ref="F2:F3"/>
    <mergeCell ref="O2:O3"/>
    <mergeCell ref="V2:X2"/>
    <mergeCell ref="M2:M3"/>
    <mergeCell ref="B41:P41"/>
    <mergeCell ref="E37:E38"/>
    <mergeCell ref="T2:T3"/>
    <mergeCell ref="G2:G3"/>
    <mergeCell ref="H2:H3"/>
    <mergeCell ref="N2:N3"/>
    <mergeCell ref="B35:P35"/>
    <mergeCell ref="C2:C3"/>
    <mergeCell ref="D2:D3"/>
    <mergeCell ref="E2:E3"/>
    <mergeCell ref="E36:K36"/>
  </mergeCells>
  <printOptions horizontalCentered="1"/>
  <pageMargins left="0.23622047244094491" right="0.23622047244094491" top="0.74803149606299213" bottom="0.74803149606299213" header="0.31496062992125984" footer="0.31496062992125984"/>
  <pageSetup paperSize="32767" scale="19" fitToWidth="0" orientation="landscape" r:id="rId1"/>
  <headerFooter alignWithMargins="0">
    <oddFooter>&amp;LOznaczenia:
I-LL-RR-NNN-(0)1  (1-05-03-322-1)
I - kier. inwest..
LL - lokalizacja inwest..
RR - rok wpr. do planu
NNN - nr poz.
(0)1 - (modernizacja) nowe&amp;CTab. nr 6 – Zadania z grupy II&amp;R&amp;P z &amp;N</oddFooter>
  </headerFooter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FF00"/>
  </sheetPr>
  <dimension ref="B3:Q24"/>
  <sheetViews>
    <sheetView zoomScale="80" zoomScaleNormal="80" workbookViewId="0">
      <selection activeCell="B20" sqref="B20"/>
    </sheetView>
  </sheetViews>
  <sheetFormatPr defaultRowHeight="13.2" x14ac:dyDescent="0.25"/>
  <cols>
    <col min="2" max="2" width="91" customWidth="1"/>
    <col min="3" max="3" width="49.6640625" hidden="1" customWidth="1"/>
    <col min="4" max="4" width="0" hidden="1" customWidth="1"/>
    <col min="5" max="15" width="12.6640625" hidden="1" customWidth="1"/>
  </cols>
  <sheetData>
    <row r="3" spans="2:17" ht="39.6" x14ac:dyDescent="0.25">
      <c r="B3" s="3" t="s">
        <v>35</v>
      </c>
      <c r="Q3" s="14"/>
    </row>
    <row r="4" spans="2:17" x14ac:dyDescent="0.25">
      <c r="B4" s="2"/>
    </row>
    <row r="9" spans="2:17" ht="17.399999999999999" x14ac:dyDescent="0.25">
      <c r="C9" s="4" t="s">
        <v>9</v>
      </c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6"/>
    </row>
    <row r="10" spans="2:17" ht="13.8" thickBot="1" x14ac:dyDescent="0.3">
      <c r="C10" s="7"/>
      <c r="D10" s="8"/>
      <c r="E10" s="9"/>
      <c r="F10" s="9"/>
      <c r="G10" s="9"/>
      <c r="H10" s="9"/>
      <c r="I10" s="9"/>
      <c r="J10" s="9"/>
      <c r="K10" s="1"/>
      <c r="L10" s="1"/>
      <c r="M10" s="1"/>
      <c r="N10" s="1"/>
      <c r="O10" s="6"/>
    </row>
    <row r="11" spans="2:17" ht="15.6" x14ac:dyDescent="0.25">
      <c r="C11" s="77" t="s">
        <v>6</v>
      </c>
      <c r="D11" s="78"/>
      <c r="E11" s="81" t="s">
        <v>10</v>
      </c>
      <c r="F11" s="82"/>
      <c r="G11" s="82"/>
      <c r="H11" s="82"/>
      <c r="I11" s="82"/>
      <c r="J11" s="82"/>
      <c r="K11" s="82"/>
      <c r="L11" s="82"/>
      <c r="M11" s="82"/>
      <c r="N11" s="82"/>
      <c r="O11" s="83"/>
    </row>
    <row r="12" spans="2:17" ht="16.2" thickBot="1" x14ac:dyDescent="0.3">
      <c r="C12" s="79"/>
      <c r="D12" s="80"/>
      <c r="E12" s="10">
        <v>2018</v>
      </c>
      <c r="F12" s="11">
        <f>E12+1</f>
        <v>2019</v>
      </c>
      <c r="G12" s="11">
        <f t="shared" ref="G12:N12" si="0">F12+1</f>
        <v>2020</v>
      </c>
      <c r="H12" s="11">
        <f t="shared" si="0"/>
        <v>2021</v>
      </c>
      <c r="I12" s="11">
        <f t="shared" si="0"/>
        <v>2022</v>
      </c>
      <c r="J12" s="11">
        <f t="shared" si="0"/>
        <v>2023</v>
      </c>
      <c r="K12" s="11">
        <f t="shared" si="0"/>
        <v>2024</v>
      </c>
      <c r="L12" s="11">
        <f t="shared" si="0"/>
        <v>2025</v>
      </c>
      <c r="M12" s="11">
        <f t="shared" si="0"/>
        <v>2026</v>
      </c>
      <c r="N12" s="11">
        <f t="shared" si="0"/>
        <v>2027</v>
      </c>
      <c r="O12" s="12" t="s">
        <v>20</v>
      </c>
    </row>
    <row r="13" spans="2:17" ht="15.6" thickBot="1" x14ac:dyDescent="0.3">
      <c r="C13" s="84" t="s">
        <v>11</v>
      </c>
      <c r="D13" s="85"/>
      <c r="E13" s="18" t="e">
        <f>#REF!+#REF!+#REF!+#REF!+#REF!+#REF!+#REF!</f>
        <v>#REF!</v>
      </c>
      <c r="F13" s="18" t="e">
        <f>#REF!+#REF!+#REF!+#REF!+#REF!+#REF!+#REF!</f>
        <v>#REF!</v>
      </c>
      <c r="G13" s="18" t="e">
        <f>#REF!+#REF!+#REF!+#REF!+#REF!+#REF!+#REF!</f>
        <v>#REF!</v>
      </c>
      <c r="H13" s="18" t="e">
        <f>#REF!+#REF!+#REF!+#REF!+#REF!+#REF!+#REF!</f>
        <v>#REF!</v>
      </c>
      <c r="I13" s="18" t="e">
        <f>#REF!+#REF!+#REF!+#REF!+#REF!+#REF!+#REF!</f>
        <v>#REF!</v>
      </c>
      <c r="J13" s="18" t="e">
        <f>#REF!+#REF!+#REF!+#REF!+#REF!+#REF!+#REF!</f>
        <v>#REF!</v>
      </c>
      <c r="K13" s="18" t="e">
        <f>#REF!+#REF!+#REF!+#REF!+#REF!+#REF!+#REF!</f>
        <v>#REF!</v>
      </c>
      <c r="L13" s="18" t="e">
        <f>#REF!+#REF!+#REF!+#REF!+#REF!+#REF!+#REF!</f>
        <v>#REF!</v>
      </c>
      <c r="M13" s="18" t="e">
        <f>#REF!+#REF!+#REF!+#REF!+#REF!+#REF!+#REF!</f>
        <v>#REF!</v>
      </c>
      <c r="N13" s="18" t="e">
        <f>#REF!+#REF!+#REF!+#REF!+#REF!+#REF!+#REF!</f>
        <v>#REF!</v>
      </c>
      <c r="O13" s="19" t="e">
        <f>SUM(E13:N13)</f>
        <v>#REF!</v>
      </c>
    </row>
    <row r="14" spans="2:17" ht="15.6" thickBot="1" x14ac:dyDescent="0.3">
      <c r="C14" s="86" t="s">
        <v>12</v>
      </c>
      <c r="D14" s="87"/>
      <c r="E14" s="18" t="e">
        <f>#REF!+#REF!+#REF!+#REF!+#REF!+#REF!+#REF!</f>
        <v>#REF!</v>
      </c>
      <c r="F14" s="18" t="e">
        <f>#REF!+#REF!+#REF!+#REF!+#REF!+#REF!+#REF!</f>
        <v>#REF!</v>
      </c>
      <c r="G14" s="18" t="e">
        <f>#REF!+#REF!+#REF!+#REF!+#REF!+#REF!+#REF!</f>
        <v>#REF!</v>
      </c>
      <c r="H14" s="18" t="e">
        <f>#REF!+#REF!+#REF!+#REF!+#REF!+#REF!+#REF!</f>
        <v>#REF!</v>
      </c>
      <c r="I14" s="18" t="e">
        <f>#REF!+#REF!+#REF!+#REF!+#REF!+#REF!+#REF!</f>
        <v>#REF!</v>
      </c>
      <c r="J14" s="18" t="e">
        <f>#REF!+#REF!+#REF!+#REF!+#REF!+#REF!+#REF!</f>
        <v>#REF!</v>
      </c>
      <c r="K14" s="18" t="e">
        <f>#REF!+#REF!+#REF!+#REF!+#REF!+#REF!+#REF!</f>
        <v>#REF!</v>
      </c>
      <c r="L14" s="18" t="e">
        <f>#REF!+#REF!+#REF!+#REF!+#REF!+#REF!+#REF!</f>
        <v>#REF!</v>
      </c>
      <c r="M14" s="18" t="e">
        <f>#REF!+#REF!+#REF!+#REF!+#REF!+#REF!+#REF!</f>
        <v>#REF!</v>
      </c>
      <c r="N14" s="18" t="e">
        <f>#REF!+#REF!+#REF!+#REF!+#REF!+#REF!+#REF!</f>
        <v>#REF!</v>
      </c>
      <c r="O14" s="20" t="e">
        <f>SUM(E14:N14)</f>
        <v>#REF!</v>
      </c>
    </row>
    <row r="15" spans="2:17" ht="15" x14ac:dyDescent="0.25">
      <c r="C15" s="88" t="s">
        <v>13</v>
      </c>
      <c r="D15" s="89"/>
      <c r="E15" s="18" t="e">
        <f>#REF!+#REF!+#REF!+#REF!+#REF!+#REF!+#REF!</f>
        <v>#REF!</v>
      </c>
      <c r="F15" s="18" t="e">
        <f>#REF!+#REF!+#REF!+#REF!+#REF!+#REF!+#REF!</f>
        <v>#REF!</v>
      </c>
      <c r="G15" s="18" t="e">
        <f>#REF!+#REF!+#REF!+#REF!+#REF!+#REF!+#REF!</f>
        <v>#REF!</v>
      </c>
      <c r="H15" s="18" t="e">
        <f>#REF!+#REF!+#REF!+#REF!+#REF!+#REF!+#REF!</f>
        <v>#REF!</v>
      </c>
      <c r="I15" s="18" t="e">
        <f>#REF!+#REF!+#REF!+#REF!+#REF!+#REF!+#REF!</f>
        <v>#REF!</v>
      </c>
      <c r="J15" s="18" t="e">
        <f>#REF!+#REF!+#REF!+#REF!+#REF!+#REF!+#REF!</f>
        <v>#REF!</v>
      </c>
      <c r="K15" s="18" t="e">
        <f>#REF!+#REF!+#REF!+#REF!+#REF!+#REF!+#REF!</f>
        <v>#REF!</v>
      </c>
      <c r="L15" s="18" t="e">
        <f>#REF!+#REF!+#REF!+#REF!+#REF!+#REF!+#REF!</f>
        <v>#REF!</v>
      </c>
      <c r="M15" s="18" t="e">
        <f>#REF!+#REF!+#REF!+#REF!+#REF!+#REF!+#REF!</f>
        <v>#REF!</v>
      </c>
      <c r="N15" s="18" t="e">
        <f>#REF!+#REF!+#REF!+#REF!+#REF!+#REF!+#REF!</f>
        <v>#REF!</v>
      </c>
      <c r="O15" s="20" t="e">
        <f>SUM(E15:N15)</f>
        <v>#REF!</v>
      </c>
    </row>
    <row r="16" spans="2:17" s="17" customFormat="1" ht="16.2" thickBot="1" x14ac:dyDescent="0.3">
      <c r="C16" s="75" t="s">
        <v>22</v>
      </c>
      <c r="D16" s="76"/>
      <c r="E16" s="21" t="e">
        <f>SUM(E13:E15)</f>
        <v>#REF!</v>
      </c>
      <c r="F16" s="22" t="e">
        <f t="shared" ref="F16:O16" si="1">SUM(F13:F15)</f>
        <v>#REF!</v>
      </c>
      <c r="G16" s="22" t="e">
        <f t="shared" si="1"/>
        <v>#REF!</v>
      </c>
      <c r="H16" s="22" t="e">
        <f t="shared" si="1"/>
        <v>#REF!</v>
      </c>
      <c r="I16" s="22" t="e">
        <f t="shared" si="1"/>
        <v>#REF!</v>
      </c>
      <c r="J16" s="22" t="e">
        <f t="shared" si="1"/>
        <v>#REF!</v>
      </c>
      <c r="K16" s="22" t="e">
        <f t="shared" si="1"/>
        <v>#REF!</v>
      </c>
      <c r="L16" s="22" t="e">
        <f t="shared" si="1"/>
        <v>#REF!</v>
      </c>
      <c r="M16" s="22" t="e">
        <f t="shared" si="1"/>
        <v>#REF!</v>
      </c>
      <c r="N16" s="22" t="e">
        <f t="shared" si="1"/>
        <v>#REF!</v>
      </c>
      <c r="O16" s="23" t="e">
        <f t="shared" si="1"/>
        <v>#REF!</v>
      </c>
    </row>
    <row r="18" spans="4:15" x14ac:dyDescent="0.25">
      <c r="D18" s="15" t="s">
        <v>21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</row>
    <row r="19" spans="4:15" x14ac:dyDescent="0.25">
      <c r="D19" s="15"/>
      <c r="E19" s="16" t="e">
        <f>E18-E16</f>
        <v>#REF!</v>
      </c>
      <c r="F19" s="16" t="e">
        <f t="shared" ref="F19:O19" si="2">F18-F16</f>
        <v>#REF!</v>
      </c>
      <c r="G19" s="16" t="e">
        <f t="shared" si="2"/>
        <v>#REF!</v>
      </c>
      <c r="H19" s="16" t="e">
        <f t="shared" si="2"/>
        <v>#REF!</v>
      </c>
      <c r="I19" s="16" t="e">
        <f t="shared" si="2"/>
        <v>#REF!</v>
      </c>
      <c r="J19" s="16" t="e">
        <f t="shared" si="2"/>
        <v>#REF!</v>
      </c>
      <c r="K19" s="16" t="e">
        <f t="shared" si="2"/>
        <v>#REF!</v>
      </c>
      <c r="L19" s="16" t="e">
        <f t="shared" si="2"/>
        <v>#REF!</v>
      </c>
      <c r="M19" s="16" t="e">
        <f t="shared" si="2"/>
        <v>#REF!</v>
      </c>
      <c r="N19" s="16" t="e">
        <f t="shared" si="2"/>
        <v>#REF!</v>
      </c>
      <c r="O19" s="16" t="e">
        <f t="shared" si="2"/>
        <v>#REF!</v>
      </c>
    </row>
    <row r="21" spans="4:15" x14ac:dyDescent="0.2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4:15" x14ac:dyDescent="0.25">
      <c r="D22" t="s">
        <v>15</v>
      </c>
    </row>
    <row r="23" spans="4:15" x14ac:dyDescent="0.25">
      <c r="D23" t="s">
        <v>16</v>
      </c>
    </row>
    <row r="24" spans="4:15" x14ac:dyDescent="0.25">
      <c r="D24" t="s">
        <v>14</v>
      </c>
    </row>
  </sheetData>
  <mergeCells count="6">
    <mergeCell ref="C16:D16"/>
    <mergeCell ref="C11:D12"/>
    <mergeCell ref="E11:O11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Grupa II Mosina </vt:lpstr>
      <vt:lpstr>Ustawienia</vt:lpstr>
      <vt:lpstr>'Grupa II Mosina '!Obszar_wydruku</vt:lpstr>
      <vt:lpstr>'Grupa II Mosina '!Print_Titles</vt:lpstr>
      <vt:lpstr>'Grupa II Mosina '!Tytuły_wydruku</vt:lpstr>
    </vt:vector>
  </TitlesOfParts>
  <Company>Aquanet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działań inwestycyjnych</dc:title>
  <dc:creator>wiraż</dc:creator>
  <cp:lastModifiedBy>Danuta Kijko</cp:lastModifiedBy>
  <cp:lastPrinted>2023-01-10T07:26:37Z</cp:lastPrinted>
  <dcterms:created xsi:type="dcterms:W3CDTF">2008-04-17T12:07:46Z</dcterms:created>
  <dcterms:modified xsi:type="dcterms:W3CDTF">2023-01-10T07:29:35Z</dcterms:modified>
</cp:coreProperties>
</file>