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AppData\Local\Microsoft\Windows\INetCache\Content.Outlook\M6WOD0S1\"/>
    </mc:Choice>
  </mc:AlternateContent>
  <xr:revisionPtr revIDLastSave="0" documentId="13_ncr:1_{B42805DF-0BF6-4F43-9334-5B6C5D1B537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IT" sheetId="1" r:id="rId1"/>
    <sheet name="CI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C11" i="2"/>
  <c r="L29" i="1"/>
  <c r="L32" i="1" s="1"/>
  <c r="C13" i="2"/>
  <c r="N8" i="1"/>
  <c r="P8" i="1" s="1"/>
  <c r="O8" i="1"/>
  <c r="P20" i="1"/>
  <c r="Q19" i="1"/>
  <c r="Q24" i="1" s="1"/>
  <c r="P7" i="1"/>
  <c r="L35" i="1" l="1"/>
  <c r="N19" i="1"/>
  <c r="P12" i="1"/>
  <c r="P9" i="1"/>
  <c r="P13" i="1"/>
  <c r="P11" i="1"/>
  <c r="P10" i="1"/>
  <c r="P15" i="1"/>
  <c r="P14" i="1"/>
  <c r="Q21" i="1"/>
  <c r="Q22" i="1"/>
  <c r="L20" i="1"/>
  <c r="N22" i="1" l="1"/>
  <c r="N21" i="1"/>
  <c r="P16" i="1"/>
  <c r="L8" i="1"/>
  <c r="L9" i="1"/>
  <c r="L10" i="1"/>
  <c r="L11" i="1"/>
  <c r="L12" i="1"/>
  <c r="L13" i="1"/>
  <c r="L14" i="1"/>
  <c r="L15" i="1"/>
  <c r="L16" i="1"/>
  <c r="L17" i="1"/>
  <c r="L18" i="1"/>
  <c r="L7" i="1"/>
  <c r="I19" i="1"/>
  <c r="M19" i="1"/>
  <c r="M24" i="1" s="1"/>
  <c r="C19" i="1"/>
  <c r="H9" i="1"/>
  <c r="H10" i="1"/>
  <c r="H11" i="1"/>
  <c r="H12" i="1"/>
  <c r="H13" i="1"/>
  <c r="H14" i="1"/>
  <c r="H15" i="1"/>
  <c r="H16" i="1"/>
  <c r="H17" i="1"/>
  <c r="H18" i="1"/>
  <c r="H8" i="1"/>
  <c r="H7" i="1"/>
  <c r="E19" i="1"/>
  <c r="D8" i="1"/>
  <c r="D9" i="1"/>
  <c r="D10" i="1"/>
  <c r="D11" i="1"/>
  <c r="D12" i="1"/>
  <c r="D13" i="1"/>
  <c r="D14" i="1"/>
  <c r="D15" i="1"/>
  <c r="D16" i="1"/>
  <c r="D17" i="1"/>
  <c r="D18" i="1"/>
  <c r="D7" i="1"/>
  <c r="J19" i="1"/>
  <c r="K19" i="1"/>
  <c r="G19" i="1"/>
  <c r="F19" i="1"/>
  <c r="B19" i="1"/>
  <c r="P18" i="1" l="1"/>
  <c r="P17" i="1"/>
  <c r="P19" i="1" s="1"/>
  <c r="O19" i="1"/>
  <c r="M21" i="1"/>
  <c r="M22" i="1"/>
  <c r="K22" i="1"/>
  <c r="K21" i="1"/>
  <c r="J22" i="1"/>
  <c r="J21" i="1"/>
  <c r="L19" i="1"/>
  <c r="H19" i="1"/>
  <c r="D19" i="1"/>
  <c r="P22" i="1" l="1"/>
  <c r="P21" i="1"/>
  <c r="O22" i="1"/>
  <c r="O21" i="1"/>
  <c r="L21" i="1"/>
  <c r="L22" i="1"/>
</calcChain>
</file>

<file path=xl/sharedStrings.xml><?xml version="1.0" encoding="utf-8"?>
<sst xmlns="http://schemas.openxmlformats.org/spreadsheetml/2006/main" count="61" uniqueCount="43">
  <si>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</si>
  <si>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</si>
  <si>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</si>
  <si>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</si>
  <si>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</si>
  <si>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</si>
  <si>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</si>
  <si>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</si>
  <si>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</si>
  <si>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</si>
  <si>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</si>
  <si>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</si>
  <si>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osoby fizyczne</t>
  </si>
  <si>
    <t>osoby prawne</t>
  </si>
  <si>
    <t>suma</t>
  </si>
  <si>
    <t>podatek od nieruchomości</t>
  </si>
  <si>
    <t>łącznie</t>
  </si>
  <si>
    <t>pod. od nieruch.</t>
  </si>
  <si>
    <t>wpływ z PIT</t>
  </si>
  <si>
    <t>Stan na dzień</t>
  </si>
  <si>
    <t xml:space="preserve">Plan </t>
  </si>
  <si>
    <t>Wykonanie w %</t>
  </si>
  <si>
    <t>Pozostało                 do realizacji</t>
  </si>
  <si>
    <t xml:space="preserve">             Porównanie 2019 do 2020</t>
  </si>
  <si>
    <t>Dochody z tytułu podatku dochodowego od osób prawnych CIT suma I i II kw. Roku</t>
  </si>
  <si>
    <t>Dochody z tytułu podatku dochodowego od osób prawnych CIT suma I i II i III kw. Roku</t>
  </si>
  <si>
    <t>Dochody z tytułu podatku dochodowego od osób prawnych CIT suma I i II i III i IV kw. Roku</t>
  </si>
  <si>
    <t>Dochody z tytułu wpłat podatku od nieruchomości i dochodowego od osób fizycznych w latach 2018 - 2021</t>
  </si>
  <si>
    <t>Dochody z tytułu podatku dochodowego od osób prawnych CIT I kw. roku</t>
  </si>
  <si>
    <t>§ 0310</t>
  </si>
  <si>
    <t>756.75621.0010</t>
  </si>
  <si>
    <t xml:space="preserve">skutek zmiany </t>
  </si>
  <si>
    <t xml:space="preserve">             Porównanie wpływów 2020 do 2021</t>
  </si>
  <si>
    <t>w analogicznym okresie</t>
  </si>
  <si>
    <t xml:space="preserve">                                   prognozowany w zapowiedziach MF</t>
  </si>
  <si>
    <t>Wartość po zmianie</t>
  </si>
  <si>
    <t>Wartośc po zmianie</t>
  </si>
  <si>
    <t>Plan dochodów CIT 2021</t>
  </si>
  <si>
    <t>obnizyć o 20%</t>
  </si>
  <si>
    <t>*20%</t>
  </si>
  <si>
    <t xml:space="preserve">20% czyli skutek zmiany </t>
  </si>
  <si>
    <t xml:space="preserve">Wartość przed zmianą </t>
  </si>
  <si>
    <t>obniżyć o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</si>
</sst>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44546A"/>
      <name val="Trebuchet MS"/>
      <family val="2"/>
      <charset val="238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164" fontId="0" fillId="4" borderId="2" xfId="0" applyNumberFormat="1" applyFill="1" applyBorder="1"/>
    <xf numFmtId="164" fontId="0" fillId="3" borderId="2" xfId="0" applyNumberFormat="1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4" fontId="0" fillId="5" borderId="8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1" xfId="0" applyFill="1" applyBorder="1"/>
    <xf numFmtId="0" fontId="1" fillId="2" borderId="1" xfId="0" applyFont="1" applyFill="1" applyBorder="1"/>
    <xf numFmtId="164" fontId="0" fillId="5" borderId="1" xfId="0" applyNumberFormat="1" applyFill="1" applyBorder="1"/>
    <xf numFmtId="164" fontId="0" fillId="0" borderId="9" xfId="0" applyNumberFormat="1" applyBorder="1"/>
    <xf numFmtId="164" fontId="0" fillId="3" borderId="8" xfId="0" applyNumberFormat="1" applyFill="1" applyBorder="1"/>
    <xf numFmtId="164" fontId="1" fillId="5" borderId="8" xfId="0" applyNumberFormat="1" applyFont="1" applyFill="1" applyBorder="1"/>
    <xf numFmtId="164" fontId="1" fillId="3" borderId="8" xfId="0" applyNumberFormat="1" applyFont="1" applyFill="1" applyBorder="1"/>
    <xf numFmtId="164" fontId="1" fillId="0" borderId="9" xfId="0" applyNumberFormat="1" applyFont="1" applyBorder="1"/>
    <xf numFmtId="164" fontId="1" fillId="4" borderId="1" xfId="0" applyNumberFormat="1" applyFont="1" applyFill="1" applyBorder="1"/>
    <xf numFmtId="164" fontId="0" fillId="2" borderId="9" xfId="0" applyNumberFormat="1" applyFill="1" applyBorder="1"/>
    <xf numFmtId="164" fontId="0" fillId="2" borderId="5" xfId="0" applyNumberFormat="1" applyFill="1" applyBorder="1"/>
    <xf numFmtId="164" fontId="1" fillId="2" borderId="1" xfId="0" applyNumberFormat="1" applyFont="1" applyFill="1" applyBorder="1"/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0" fillId="6" borderId="1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164" fontId="0" fillId="0" borderId="1" xfId="0" applyNumberForma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3" fontId="0" fillId="0" borderId="0" xfId="1" applyFont="1"/>
    <xf numFmtId="164" fontId="4" fillId="0" borderId="0" xfId="0" applyNumberFormat="1" applyFont="1"/>
    <xf numFmtId="4" fontId="0" fillId="0" borderId="11" xfId="0" applyNumberFormat="1" applyFill="1" applyBorder="1"/>
    <xf numFmtId="0" fontId="5" fillId="0" borderId="0" xfId="0" applyFont="1"/>
    <xf numFmtId="0" fontId="5" fillId="0" borderId="0" xfId="0" applyFont="1" applyAlignment="1">
      <alignment vertical="center"/>
    </xf>
    <xf numFmtId="0" fontId="0" fillId="6" borderId="3" xfId="0" applyFill="1" applyBorder="1" applyAlignment="1">
      <alignment horizontal="center"/>
    </xf>
    <xf numFmtId="164" fontId="0" fillId="2" borderId="0" xfId="0" applyNumberForma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164" fontId="0" fillId="0" borderId="1" xfId="0" applyNumberFormat="1" applyBorder="1" applyAlignment="1">
      <alignment horizontal="right"/>
    </xf>
    <xf numFmtId="164" fontId="7" fillId="0" borderId="0" xfId="0" applyNumberFormat="1" applyFont="1"/>
    <xf numFmtId="164" fontId="0" fillId="7" borderId="0" xfId="0" applyNumberFormat="1" applyFill="1"/>
    <xf numFmtId="9" fontId="4" fillId="0" borderId="0" xfId="0" applyNumberFormat="1" applyFont="1" applyAlignment="1">
      <alignment wrapText="1"/>
    </xf>
    <xf numFmtId="0" fontId="0" fillId="7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5"/>
  <sheetViews>
    <sheetView tabSelected="1" topLeftCell="B1" zoomScaleNormal="100" workbookViewId="0">
      <selection activeCell="K39" sqref="K39"/>
    </sheetView>
  </sheetViews>
  <sheetFormatPr defaultRowHeight="15" x14ac:dyDescent="0.25"/>
  <cols>
    <col min="1" max="1" width="11.5703125" customWidth="1"/>
    <col min="2" max="2" width="15.85546875" customWidth="1"/>
    <col min="3" max="5" width="16.7109375" customWidth="1"/>
    <col min="6" max="6" width="14.42578125" customWidth="1"/>
    <col min="7" max="9" width="17.7109375" customWidth="1"/>
    <col min="10" max="10" width="14.140625" customWidth="1"/>
    <col min="11" max="11" width="16.85546875" customWidth="1"/>
    <col min="12" max="12" width="14.85546875" customWidth="1"/>
    <col min="13" max="13" width="14.28515625" customWidth="1"/>
    <col min="14" max="15" width="14.42578125" bestFit="1" customWidth="1"/>
    <col min="16" max="16" width="14.85546875" customWidth="1"/>
    <col min="17" max="17" width="16.5703125" customWidth="1"/>
  </cols>
  <sheetData>
    <row r="2" spans="1:17" ht="18.75" x14ac:dyDescent="0.3">
      <c r="B2" t="s">
        <v>29</v>
      </c>
      <c r="D2" s="32" t="s">
        <v>27</v>
      </c>
      <c r="E2" s="32"/>
      <c r="F2" s="32"/>
      <c r="G2" s="32"/>
      <c r="H2" s="32"/>
      <c r="I2" s="32"/>
      <c r="J2" s="33"/>
      <c r="K2" s="32"/>
      <c r="L2" s="33"/>
    </row>
    <row r="3" spans="1:17" x14ac:dyDescent="0.25">
      <c r="F3" s="31"/>
      <c r="Q3" t="s">
        <v>30</v>
      </c>
    </row>
    <row r="4" spans="1:17" x14ac:dyDescent="0.25">
      <c r="A4" s="11"/>
      <c r="B4" s="56">
        <v>2018</v>
      </c>
      <c r="C4" s="57"/>
      <c r="D4" s="57"/>
      <c r="E4" s="58"/>
      <c r="F4" s="56">
        <v>2019</v>
      </c>
      <c r="G4" s="57"/>
      <c r="H4" s="57"/>
      <c r="I4" s="58"/>
      <c r="J4" s="56">
        <v>2020</v>
      </c>
      <c r="K4" s="57"/>
      <c r="L4" s="57"/>
      <c r="M4" s="58"/>
      <c r="N4" s="56">
        <v>2021</v>
      </c>
      <c r="O4" s="57"/>
      <c r="P4" s="57"/>
      <c r="Q4" s="58"/>
    </row>
    <row r="5" spans="1:17" x14ac:dyDescent="0.25">
      <c r="A5" s="12"/>
      <c r="B5" s="59" t="s">
        <v>15</v>
      </c>
      <c r="C5" s="60"/>
      <c r="D5" s="28" t="s">
        <v>16</v>
      </c>
      <c r="E5" s="61" t="s">
        <v>18</v>
      </c>
      <c r="F5" s="59" t="s">
        <v>15</v>
      </c>
      <c r="G5" s="60"/>
      <c r="H5" s="28" t="s">
        <v>16</v>
      </c>
      <c r="I5" s="61" t="s">
        <v>18</v>
      </c>
      <c r="J5" s="59" t="s">
        <v>15</v>
      </c>
      <c r="K5" s="60"/>
      <c r="L5" s="28" t="s">
        <v>16</v>
      </c>
      <c r="M5" s="61" t="s">
        <v>18</v>
      </c>
      <c r="N5" s="59" t="s">
        <v>15</v>
      </c>
      <c r="O5" s="60"/>
      <c r="P5" s="28" t="s">
        <v>16</v>
      </c>
      <c r="Q5" s="61" t="s">
        <v>18</v>
      </c>
    </row>
    <row r="6" spans="1:17" x14ac:dyDescent="0.25">
      <c r="A6" s="13"/>
      <c r="B6" s="29" t="s">
        <v>12</v>
      </c>
      <c r="C6" s="29" t="s">
        <v>13</v>
      </c>
      <c r="D6" s="30" t="s">
        <v>17</v>
      </c>
      <c r="E6" s="62"/>
      <c r="F6" s="29" t="s">
        <v>12</v>
      </c>
      <c r="G6" s="29" t="s">
        <v>13</v>
      </c>
      <c r="H6" s="30" t="s">
        <v>17</v>
      </c>
      <c r="I6" s="62"/>
      <c r="J6" s="29" t="s">
        <v>12</v>
      </c>
      <c r="K6" s="29" t="s">
        <v>13</v>
      </c>
      <c r="L6" s="30" t="s">
        <v>17</v>
      </c>
      <c r="M6" s="62"/>
      <c r="N6" s="44" t="s">
        <v>12</v>
      </c>
      <c r="O6" s="44" t="s">
        <v>13</v>
      </c>
      <c r="P6" s="30" t="s">
        <v>17</v>
      </c>
      <c r="Q6" s="62"/>
    </row>
    <row r="7" spans="1:17" ht="23.25" customHeight="1" x14ac:dyDescent="0.25">
      <c r="A7" s="14" t="s">
        <v>0</v>
      </c>
      <c r="B7" s="9">
        <v>64959.72</v>
      </c>
      <c r="C7" s="4">
        <v>1227937.8999999999</v>
      </c>
      <c r="D7" s="5">
        <f>B7+C7</f>
        <v>1292897.6199999999</v>
      </c>
      <c r="E7" s="8">
        <v>3856609</v>
      </c>
      <c r="F7" s="16">
        <v>57966.22</v>
      </c>
      <c r="G7" s="4">
        <v>1336830.6299999999</v>
      </c>
      <c r="H7" s="5">
        <f>F7+G7</f>
        <v>1394796.8499999999</v>
      </c>
      <c r="I7" s="6">
        <v>4553380</v>
      </c>
      <c r="J7" s="16">
        <v>62345.86</v>
      </c>
      <c r="K7" s="4">
        <v>1437840.38</v>
      </c>
      <c r="L7" s="5">
        <f>J7+K7</f>
        <v>1500186.24</v>
      </c>
      <c r="M7" s="7">
        <v>4641899</v>
      </c>
      <c r="N7" s="16">
        <v>79914.509999999995</v>
      </c>
      <c r="O7" s="4">
        <v>889366.22</v>
      </c>
      <c r="P7" s="5">
        <f>N7+O7</f>
        <v>969280.73</v>
      </c>
      <c r="Q7" s="7">
        <v>5160384</v>
      </c>
    </row>
    <row r="8" spans="1:17" ht="24" customHeight="1" x14ac:dyDescent="0.25">
      <c r="A8" s="14" t="s">
        <v>1</v>
      </c>
      <c r="B8" s="9">
        <v>509132.79999999999</v>
      </c>
      <c r="C8" s="4">
        <v>1564228.85</v>
      </c>
      <c r="D8" s="5">
        <f t="shared" ref="D8:D18" si="0">B8+C8</f>
        <v>2073361.6500000001</v>
      </c>
      <c r="E8" s="8">
        <v>2586783</v>
      </c>
      <c r="F8" s="16">
        <v>579176.62</v>
      </c>
      <c r="G8" s="4">
        <v>1414919.8</v>
      </c>
      <c r="H8" s="5">
        <f>F8+G8</f>
        <v>1994096.42</v>
      </c>
      <c r="I8" s="6">
        <v>2736600</v>
      </c>
      <c r="J8" s="16">
        <v>509963.26</v>
      </c>
      <c r="K8" s="4">
        <v>1461484.73</v>
      </c>
      <c r="L8" s="5">
        <f t="shared" ref="L8:L18" si="1">J8+K8</f>
        <v>1971447.99</v>
      </c>
      <c r="M8" s="8">
        <v>3172179</v>
      </c>
      <c r="N8" s="16">
        <f>960281.97-N7</f>
        <v>880367.46</v>
      </c>
      <c r="O8" s="4">
        <f>2198033.39-O7</f>
        <v>1308667.1700000002</v>
      </c>
      <c r="P8" s="5">
        <f t="shared" ref="P8:P18" si="2">N8+O8</f>
        <v>2189034.63</v>
      </c>
      <c r="Q8" s="8">
        <v>3351202</v>
      </c>
    </row>
    <row r="9" spans="1:17" ht="24" customHeight="1" x14ac:dyDescent="0.25">
      <c r="A9" s="14" t="s">
        <v>2</v>
      </c>
      <c r="B9" s="9">
        <v>1560456.9</v>
      </c>
      <c r="C9" s="4">
        <v>1330561.9099999999</v>
      </c>
      <c r="D9" s="5">
        <f t="shared" si="0"/>
        <v>2891018.8099999996</v>
      </c>
      <c r="E9" s="8">
        <v>2283745</v>
      </c>
      <c r="F9" s="16">
        <v>1626490.92</v>
      </c>
      <c r="G9" s="4">
        <v>1352859.29</v>
      </c>
      <c r="H9" s="5">
        <f t="shared" ref="H9:H18" si="3">F9+G9</f>
        <v>2979350.21</v>
      </c>
      <c r="I9" s="6">
        <v>2119258</v>
      </c>
      <c r="J9" s="16">
        <v>1715261.59</v>
      </c>
      <c r="K9" s="4">
        <v>1438602.92</v>
      </c>
      <c r="L9" s="5">
        <f t="shared" si="1"/>
        <v>3153864.51</v>
      </c>
      <c r="M9" s="8">
        <v>1851107</v>
      </c>
      <c r="N9" s="16">
        <v>1741624.95</v>
      </c>
      <c r="O9" s="4">
        <v>1402817.86</v>
      </c>
      <c r="P9" s="5">
        <f t="shared" si="2"/>
        <v>3144442.81</v>
      </c>
      <c r="Q9" s="8">
        <v>2102711</v>
      </c>
    </row>
    <row r="10" spans="1:17" ht="22.5" customHeight="1" x14ac:dyDescent="0.25">
      <c r="A10" s="14" t="s">
        <v>3</v>
      </c>
      <c r="B10" s="9">
        <v>223611.67</v>
      </c>
      <c r="C10" s="4">
        <v>1364302.75</v>
      </c>
      <c r="D10" s="5">
        <f t="shared" si="0"/>
        <v>1587914.42</v>
      </c>
      <c r="E10" s="8">
        <v>4028644</v>
      </c>
      <c r="F10" s="16">
        <v>217940.1</v>
      </c>
      <c r="G10" s="4">
        <v>1364829.26</v>
      </c>
      <c r="H10" s="5">
        <f t="shared" si="3"/>
        <v>1582769.36</v>
      </c>
      <c r="I10" s="6">
        <v>4464862</v>
      </c>
      <c r="J10" s="16">
        <v>241173.32</v>
      </c>
      <c r="K10" s="4">
        <v>1372477.15</v>
      </c>
      <c r="L10" s="5">
        <f t="shared" si="1"/>
        <v>1613650.47</v>
      </c>
      <c r="M10" s="34">
        <v>2738343</v>
      </c>
      <c r="N10" s="16">
        <v>283464.8</v>
      </c>
      <c r="O10" s="4">
        <v>1464357.29</v>
      </c>
      <c r="P10" s="5">
        <f t="shared" si="2"/>
        <v>1747822.09</v>
      </c>
      <c r="Q10" s="34">
        <v>4859071</v>
      </c>
    </row>
    <row r="11" spans="1:17" ht="24" customHeight="1" x14ac:dyDescent="0.25">
      <c r="A11" s="14" t="s">
        <v>4</v>
      </c>
      <c r="B11" s="9">
        <v>739095.06</v>
      </c>
      <c r="C11" s="4">
        <v>1340921.22</v>
      </c>
      <c r="D11" s="5">
        <f t="shared" si="0"/>
        <v>2080016.28</v>
      </c>
      <c r="E11" s="8">
        <v>2405175</v>
      </c>
      <c r="F11" s="16">
        <v>814266.34</v>
      </c>
      <c r="G11" s="4">
        <v>1418695.1</v>
      </c>
      <c r="H11" s="5">
        <f t="shared" si="3"/>
        <v>2232961.44</v>
      </c>
      <c r="I11" s="6">
        <v>2961356</v>
      </c>
      <c r="J11" s="16">
        <v>784072.9</v>
      </c>
      <c r="K11" s="4">
        <v>1429670.75</v>
      </c>
      <c r="L11" s="5">
        <f t="shared" si="1"/>
        <v>2213743.65</v>
      </c>
      <c r="M11" s="7">
        <v>3683147</v>
      </c>
      <c r="N11" s="16">
        <v>793099.5</v>
      </c>
      <c r="O11" s="4">
        <v>1481136.57</v>
      </c>
      <c r="P11" s="5">
        <f t="shared" si="2"/>
        <v>2274236.0700000003</v>
      </c>
      <c r="Q11" s="7">
        <v>4113396</v>
      </c>
    </row>
    <row r="12" spans="1:17" ht="23.25" customHeight="1" x14ac:dyDescent="0.25">
      <c r="A12" s="14" t="s">
        <v>5</v>
      </c>
      <c r="B12" s="9">
        <v>242653.89</v>
      </c>
      <c r="C12" s="4">
        <v>1332685.58</v>
      </c>
      <c r="D12" s="5">
        <f t="shared" si="0"/>
        <v>1575339.4700000002</v>
      </c>
      <c r="E12" s="8">
        <v>2586663</v>
      </c>
      <c r="F12" s="16">
        <v>252745.14</v>
      </c>
      <c r="G12" s="4">
        <v>1325240.42</v>
      </c>
      <c r="H12" s="5">
        <f t="shared" si="3"/>
        <v>1577985.56</v>
      </c>
      <c r="I12" s="6">
        <v>3726063</v>
      </c>
      <c r="J12" s="16">
        <v>384542.04</v>
      </c>
      <c r="K12" s="4">
        <v>1418829.03</v>
      </c>
      <c r="L12" s="5">
        <f t="shared" si="1"/>
        <v>1803371.07</v>
      </c>
      <c r="M12" s="7">
        <v>3609823</v>
      </c>
      <c r="N12" s="16">
        <v>289581.48</v>
      </c>
      <c r="O12" s="4">
        <v>1487422.6</v>
      </c>
      <c r="P12" s="5">
        <f t="shared" si="2"/>
        <v>1777004.08</v>
      </c>
      <c r="Q12" s="7">
        <v>3574313</v>
      </c>
    </row>
    <row r="13" spans="1:17" ht="24.75" customHeight="1" x14ac:dyDescent="0.25">
      <c r="A13" s="14" t="s">
        <v>6</v>
      </c>
      <c r="B13" s="9">
        <v>126403.89</v>
      </c>
      <c r="C13" s="4">
        <v>1340857.1599999999</v>
      </c>
      <c r="D13" s="5">
        <f t="shared" si="0"/>
        <v>1467261.0499999998</v>
      </c>
      <c r="E13" s="8">
        <v>3003219</v>
      </c>
      <c r="F13" s="16">
        <v>100487</v>
      </c>
      <c r="G13" s="4">
        <v>1366323.6</v>
      </c>
      <c r="H13" s="5">
        <f t="shared" si="3"/>
        <v>1466810.6</v>
      </c>
      <c r="I13" s="6">
        <v>3728060</v>
      </c>
      <c r="J13" s="16">
        <v>189735.2</v>
      </c>
      <c r="K13" s="4">
        <v>1462532.68</v>
      </c>
      <c r="L13" s="5">
        <f t="shared" si="1"/>
        <v>1652267.88</v>
      </c>
      <c r="M13" s="7">
        <v>3740185</v>
      </c>
      <c r="N13" s="16">
        <v>200001.05</v>
      </c>
      <c r="O13" s="4">
        <v>1457023.2</v>
      </c>
      <c r="P13" s="5">
        <f t="shared" si="2"/>
        <v>1657024.25</v>
      </c>
      <c r="Q13" s="7">
        <v>4152735</v>
      </c>
    </row>
    <row r="14" spans="1:17" ht="22.5" customHeight="1" x14ac:dyDescent="0.25">
      <c r="A14" s="14" t="s">
        <v>7</v>
      </c>
      <c r="B14" s="9">
        <v>97200.39</v>
      </c>
      <c r="C14" s="4">
        <v>1341315.98</v>
      </c>
      <c r="D14" s="5">
        <f t="shared" si="0"/>
        <v>1438516.3699999999</v>
      </c>
      <c r="E14" s="8">
        <v>3420364</v>
      </c>
      <c r="F14" s="16">
        <v>106187</v>
      </c>
      <c r="G14" s="4">
        <v>1346703.69</v>
      </c>
      <c r="H14" s="5">
        <f t="shared" si="3"/>
        <v>1452890.69</v>
      </c>
      <c r="I14" s="6">
        <v>4099522</v>
      </c>
      <c r="J14" s="16">
        <v>111157.89</v>
      </c>
      <c r="K14" s="4">
        <v>1441235.5</v>
      </c>
      <c r="L14" s="5">
        <f t="shared" si="1"/>
        <v>1552393.39</v>
      </c>
      <c r="M14" s="7">
        <v>3946455</v>
      </c>
      <c r="N14" s="16"/>
      <c r="O14" s="4"/>
      <c r="P14" s="5">
        <f t="shared" si="2"/>
        <v>0</v>
      </c>
      <c r="Q14" s="7"/>
    </row>
    <row r="15" spans="1:17" ht="24.75" customHeight="1" x14ac:dyDescent="0.25">
      <c r="A15" s="14" t="s">
        <v>8</v>
      </c>
      <c r="B15" s="9">
        <v>742473.48</v>
      </c>
      <c r="C15" s="4">
        <v>1316663.07</v>
      </c>
      <c r="D15" s="5">
        <f t="shared" si="0"/>
        <v>2059136.55</v>
      </c>
      <c r="E15" s="8">
        <v>3447282</v>
      </c>
      <c r="F15" s="16">
        <v>789213.19</v>
      </c>
      <c r="G15" s="4">
        <v>1378382.48</v>
      </c>
      <c r="H15" s="5">
        <f t="shared" si="3"/>
        <v>2167595.67</v>
      </c>
      <c r="I15" s="6">
        <v>3802276</v>
      </c>
      <c r="J15" s="16">
        <v>863830.87</v>
      </c>
      <c r="K15" s="4">
        <v>1457428.45</v>
      </c>
      <c r="L15" s="5">
        <f t="shared" si="1"/>
        <v>2321259.3199999998</v>
      </c>
      <c r="M15" s="7">
        <v>3904936</v>
      </c>
      <c r="N15" s="16"/>
      <c r="O15" s="4"/>
      <c r="P15" s="5">
        <f t="shared" si="2"/>
        <v>0</v>
      </c>
      <c r="Q15" s="7"/>
    </row>
    <row r="16" spans="1:17" ht="23.25" customHeight="1" x14ac:dyDescent="0.25">
      <c r="A16" s="14" t="s">
        <v>9</v>
      </c>
      <c r="B16" s="9">
        <v>227531.9</v>
      </c>
      <c r="C16" s="4">
        <v>1441217.45</v>
      </c>
      <c r="D16" s="5">
        <f t="shared" si="0"/>
        <v>1668749.3499999999</v>
      </c>
      <c r="E16" s="8">
        <v>3780847</v>
      </c>
      <c r="F16" s="16">
        <v>190775.14</v>
      </c>
      <c r="G16" s="4">
        <v>1397096.84</v>
      </c>
      <c r="H16" s="5">
        <f t="shared" si="3"/>
        <v>1587871.98</v>
      </c>
      <c r="I16" s="6">
        <v>4248969</v>
      </c>
      <c r="J16" s="16">
        <v>225355.34</v>
      </c>
      <c r="K16" s="4">
        <v>1524479.05</v>
      </c>
      <c r="L16" s="5">
        <f t="shared" si="1"/>
        <v>1749834.3900000001</v>
      </c>
      <c r="M16" s="7">
        <v>4499746</v>
      </c>
      <c r="N16" s="16"/>
      <c r="O16" s="4"/>
      <c r="P16" s="5">
        <f t="shared" si="2"/>
        <v>0</v>
      </c>
      <c r="Q16" s="7"/>
    </row>
    <row r="17" spans="1:17" ht="24.75" customHeight="1" x14ac:dyDescent="0.25">
      <c r="A17" s="14" t="s">
        <v>10</v>
      </c>
      <c r="B17" s="9">
        <v>698866.23</v>
      </c>
      <c r="C17" s="4">
        <v>1316232.2</v>
      </c>
      <c r="D17" s="5">
        <f t="shared" si="0"/>
        <v>2015098.43</v>
      </c>
      <c r="E17" s="8">
        <v>3747288</v>
      </c>
      <c r="F17" s="16">
        <v>739955.78</v>
      </c>
      <c r="G17" s="4">
        <v>1372730.3</v>
      </c>
      <c r="H17" s="3">
        <f t="shared" si="3"/>
        <v>2112686.0800000001</v>
      </c>
      <c r="I17" s="6">
        <v>3821482</v>
      </c>
      <c r="J17" s="16">
        <v>748202.04</v>
      </c>
      <c r="K17" s="2">
        <v>1013672.38</v>
      </c>
      <c r="L17" s="5">
        <f t="shared" si="1"/>
        <v>1761874.42</v>
      </c>
      <c r="M17" s="7">
        <v>4207219</v>
      </c>
      <c r="N17" s="16"/>
      <c r="O17" s="2"/>
      <c r="P17" s="5">
        <f t="shared" si="2"/>
        <v>0</v>
      </c>
      <c r="Q17" s="7"/>
    </row>
    <row r="18" spans="1:17" ht="25.5" customHeight="1" x14ac:dyDescent="0.25">
      <c r="A18" s="14" t="s">
        <v>11</v>
      </c>
      <c r="B18" s="9">
        <v>321024.44</v>
      </c>
      <c r="C18" s="4">
        <v>1303396.0900000001</v>
      </c>
      <c r="D18" s="18">
        <f t="shared" si="0"/>
        <v>1624420.53</v>
      </c>
      <c r="E18" s="17">
        <v>3993423</v>
      </c>
      <c r="F18" s="9">
        <v>206019.62</v>
      </c>
      <c r="G18" s="4">
        <v>1342017.47</v>
      </c>
      <c r="H18" s="5">
        <f t="shared" si="3"/>
        <v>1548037.0899999999</v>
      </c>
      <c r="I18" s="23">
        <v>4098120</v>
      </c>
      <c r="J18" s="16">
        <v>183653.8</v>
      </c>
      <c r="K18" s="4">
        <v>792462.94</v>
      </c>
      <c r="L18" s="5">
        <f t="shared" si="1"/>
        <v>976116.74</v>
      </c>
      <c r="M18" s="7">
        <v>4729934</v>
      </c>
      <c r="N18" s="16"/>
      <c r="O18" s="4"/>
      <c r="P18" s="5">
        <f t="shared" si="2"/>
        <v>0</v>
      </c>
      <c r="Q18" s="7"/>
    </row>
    <row r="19" spans="1:17" ht="23.25" customHeight="1" x14ac:dyDescent="0.25">
      <c r="A19" s="15" t="s">
        <v>14</v>
      </c>
      <c r="B19" s="19">
        <f t="shared" ref="B19:I19" si="4">SUM(B7:B18)</f>
        <v>5553410.370000002</v>
      </c>
      <c r="C19" s="22">
        <f>SUM(C7:C18)</f>
        <v>16220320.159999998</v>
      </c>
      <c r="D19" s="20">
        <f t="shared" si="4"/>
        <v>21773730.530000001</v>
      </c>
      <c r="E19" s="21">
        <f t="shared" si="4"/>
        <v>39140042</v>
      </c>
      <c r="F19" s="19">
        <f t="shared" si="4"/>
        <v>5681223.0699999994</v>
      </c>
      <c r="G19" s="22">
        <f t="shared" si="4"/>
        <v>16416628.880000001</v>
      </c>
      <c r="H19" s="27">
        <f t="shared" si="4"/>
        <v>22097851.949999999</v>
      </c>
      <c r="I19" s="25">
        <f t="shared" si="4"/>
        <v>44359948</v>
      </c>
      <c r="J19" s="19">
        <f t="shared" ref="J19:M19" si="5">SUM(J7:J18)</f>
        <v>6019294.1099999994</v>
      </c>
      <c r="K19" s="22">
        <f t="shared" si="5"/>
        <v>16250715.959999999</v>
      </c>
      <c r="L19" s="27">
        <f t="shared" si="5"/>
        <v>22270010.069999997</v>
      </c>
      <c r="M19" s="26">
        <f t="shared" si="5"/>
        <v>44724973</v>
      </c>
      <c r="N19" s="19">
        <f t="shared" ref="N19:Q19" si="6">SUM(N7:N18)</f>
        <v>4268053.75</v>
      </c>
      <c r="O19" s="22">
        <f t="shared" si="6"/>
        <v>9490790.9100000001</v>
      </c>
      <c r="P19" s="27">
        <f t="shared" si="6"/>
        <v>13758844.66</v>
      </c>
      <c r="Q19" s="26">
        <f t="shared" si="6"/>
        <v>27313812</v>
      </c>
    </row>
    <row r="20" spans="1:17" x14ac:dyDescent="0.25">
      <c r="A20" s="10"/>
      <c r="H20" s="24"/>
      <c r="I20" s="33" t="s">
        <v>20</v>
      </c>
      <c r="J20" s="45">
        <v>7109011</v>
      </c>
      <c r="K20" s="45">
        <v>16577884.42</v>
      </c>
      <c r="L20" s="45">
        <f>J20+K20</f>
        <v>23686895.420000002</v>
      </c>
      <c r="M20" s="45">
        <v>46037282</v>
      </c>
      <c r="N20" s="45">
        <v>7376900</v>
      </c>
      <c r="O20" s="45">
        <v>17832750</v>
      </c>
      <c r="P20" s="45">
        <f>N20+O20</f>
        <v>25209650</v>
      </c>
      <c r="Q20" s="45">
        <v>47443625</v>
      </c>
    </row>
    <row r="21" spans="1:17" x14ac:dyDescent="0.25">
      <c r="A21" s="10"/>
      <c r="B21" s="1"/>
      <c r="C21" s="1"/>
      <c r="D21" s="1"/>
      <c r="E21" s="1"/>
      <c r="I21" s="33" t="s">
        <v>21</v>
      </c>
      <c r="J21" s="39">
        <f>J19*100/J20</f>
        <v>84.671329246782705</v>
      </c>
      <c r="K21" s="39">
        <f>K19*100/K20</f>
        <v>98.026476408501821</v>
      </c>
      <c r="L21" s="39">
        <f t="shared" ref="L21:M21" si="7">L19*100/L20</f>
        <v>94.018273290455525</v>
      </c>
      <c r="M21" s="39">
        <f t="shared" si="7"/>
        <v>97.149464644763341</v>
      </c>
      <c r="N21" s="39">
        <f>N19*100/N20</f>
        <v>57.857009719529884</v>
      </c>
      <c r="O21" s="39">
        <f>O19*100/O20</f>
        <v>53.221129158430415</v>
      </c>
      <c r="P21" s="39">
        <f t="shared" ref="P21:Q21" si="8">P19*100/P20</f>
        <v>54.577690130565081</v>
      </c>
      <c r="Q21" s="39">
        <f t="shared" si="8"/>
        <v>57.571089898800942</v>
      </c>
    </row>
    <row r="22" spans="1:17" ht="30" x14ac:dyDescent="0.25">
      <c r="I22" s="38" t="s">
        <v>22</v>
      </c>
      <c r="J22" s="1">
        <f>J20-J19</f>
        <v>1089716.8900000006</v>
      </c>
      <c r="K22" s="1">
        <f>K20-K19</f>
        <v>327168.46000000089</v>
      </c>
      <c r="L22" s="1">
        <f t="shared" ref="L22:M22" si="9">L20-L19</f>
        <v>1416885.3500000052</v>
      </c>
      <c r="M22" s="1">
        <f t="shared" si="9"/>
        <v>1312309</v>
      </c>
      <c r="N22" s="1">
        <f>N20-N19</f>
        <v>3108846.25</v>
      </c>
      <c r="O22" s="1">
        <f>O20-O19</f>
        <v>8341959.0899999999</v>
      </c>
      <c r="P22" s="1">
        <f t="shared" ref="P22:Q22" si="10">P20-P19</f>
        <v>11450805.34</v>
      </c>
      <c r="Q22" s="1">
        <f t="shared" si="10"/>
        <v>20129813</v>
      </c>
    </row>
    <row r="23" spans="1:17" ht="16.5" x14ac:dyDescent="0.3">
      <c r="F23" s="42"/>
      <c r="G23" s="43"/>
    </row>
    <row r="24" spans="1:17" ht="16.5" x14ac:dyDescent="0.25">
      <c r="G24" s="43"/>
      <c r="K24" t="s">
        <v>23</v>
      </c>
      <c r="M24" s="40">
        <f>M19-SUM(I7:I18)</f>
        <v>365025</v>
      </c>
      <c r="N24" s="63" t="s">
        <v>32</v>
      </c>
      <c r="O24" s="63"/>
      <c r="P24" s="63"/>
      <c r="Q24" s="40">
        <f>Q19-SUM(M7:M13)</f>
        <v>3877129</v>
      </c>
    </row>
    <row r="25" spans="1:17" x14ac:dyDescent="0.25">
      <c r="N25" s="63" t="s">
        <v>33</v>
      </c>
      <c r="O25" s="63"/>
      <c r="P25" s="63"/>
    </row>
    <row r="26" spans="1:17" x14ac:dyDescent="0.25">
      <c r="I26" s="55" t="s">
        <v>41</v>
      </c>
      <c r="J26" s="55"/>
      <c r="K26" s="55"/>
      <c r="L26" s="53">
        <f>L27</f>
        <v>47443625</v>
      </c>
      <c r="N26" s="48"/>
      <c r="O26" s="48"/>
      <c r="P26" s="48"/>
    </row>
    <row r="27" spans="1:17" x14ac:dyDescent="0.25">
      <c r="K27" s="46" t="s">
        <v>42</v>
      </c>
      <c r="L27" s="1">
        <v>47443625</v>
      </c>
    </row>
    <row r="28" spans="1:17" x14ac:dyDescent="0.25">
      <c r="L28" t="s">
        <v>39</v>
      </c>
    </row>
    <row r="29" spans="1:17" x14ac:dyDescent="0.25">
      <c r="L29" s="1">
        <f>L27*0.2</f>
        <v>9488725</v>
      </c>
      <c r="M29" s="1"/>
      <c r="N29" s="1"/>
    </row>
    <row r="31" spans="1:17" x14ac:dyDescent="0.25">
      <c r="L31" s="1">
        <v>47443625</v>
      </c>
    </row>
    <row r="32" spans="1:17" x14ac:dyDescent="0.25">
      <c r="K32" s="47" t="s">
        <v>31</v>
      </c>
      <c r="L32" s="40">
        <f>-L29</f>
        <v>-9488725</v>
      </c>
    </row>
    <row r="33" spans="9:12" x14ac:dyDescent="0.25">
      <c r="I33" s="50" t="s">
        <v>34</v>
      </c>
      <c r="J33" s="49"/>
      <c r="K33" s="49"/>
      <c r="L33" s="1"/>
    </row>
    <row r="35" spans="9:12" x14ac:dyDescent="0.25">
      <c r="I35" s="55" t="s">
        <v>35</v>
      </c>
      <c r="J35" s="55"/>
      <c r="K35" s="55"/>
      <c r="L35" s="53">
        <f>L31-L29</f>
        <v>37954900</v>
      </c>
    </row>
  </sheetData>
  <mergeCells count="16">
    <mergeCell ref="N24:P24"/>
    <mergeCell ref="N25:P25"/>
    <mergeCell ref="N4:Q4"/>
    <mergeCell ref="N5:O5"/>
    <mergeCell ref="Q5:Q6"/>
    <mergeCell ref="I35:K35"/>
    <mergeCell ref="J4:M4"/>
    <mergeCell ref="J5:K5"/>
    <mergeCell ref="M5:M6"/>
    <mergeCell ref="B4:E4"/>
    <mergeCell ref="B5:C5"/>
    <mergeCell ref="E5:E6"/>
    <mergeCell ref="F4:I4"/>
    <mergeCell ref="F5:G5"/>
    <mergeCell ref="I5:I6"/>
    <mergeCell ref="I26:K26"/>
  </mergeCells>
  <pageMargins left="0.7" right="0.7" top="0.75" bottom="0.75" header="0.3" footer="0.3"/>
  <pageSetup paperSize="9" scale="4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1DD8-9A31-4359-B5A6-A046A8AA26AB}">
  <dimension ref="A2:F13"/>
  <sheetViews>
    <sheetView workbookViewId="0">
      <selection activeCell="D23" sqref="D23"/>
    </sheetView>
  </sheetViews>
  <sheetFormatPr defaultRowHeight="15" x14ac:dyDescent="0.25"/>
  <cols>
    <col min="1" max="2" width="14.140625" customWidth="1"/>
    <col min="3" max="3" width="23.7109375" customWidth="1"/>
    <col min="4" max="4" width="24.85546875" customWidth="1"/>
    <col min="5" max="5" width="34.85546875" customWidth="1"/>
    <col min="6" max="6" width="10" bestFit="1" customWidth="1"/>
  </cols>
  <sheetData>
    <row r="2" spans="1:6" ht="90" x14ac:dyDescent="0.25">
      <c r="A2" s="36" t="s">
        <v>19</v>
      </c>
      <c r="B2" s="37" t="s">
        <v>28</v>
      </c>
      <c r="C2" s="37" t="s">
        <v>24</v>
      </c>
      <c r="D2" s="37" t="s">
        <v>25</v>
      </c>
      <c r="E2" s="37" t="s">
        <v>26</v>
      </c>
    </row>
    <row r="3" spans="1:6" x14ac:dyDescent="0.25">
      <c r="A3" s="35">
        <v>2018</v>
      </c>
      <c r="B3" s="8">
        <v>153502.26</v>
      </c>
      <c r="C3" s="8">
        <v>421051.5</v>
      </c>
      <c r="D3" s="8">
        <v>596665.43999999994</v>
      </c>
      <c r="E3" s="8">
        <v>816117.63</v>
      </c>
      <c r="F3" s="41"/>
    </row>
    <row r="4" spans="1:6" x14ac:dyDescent="0.25">
      <c r="A4" s="35">
        <v>2019</v>
      </c>
      <c r="B4" s="8">
        <v>188136.15</v>
      </c>
      <c r="C4" s="51">
        <v>488724.08</v>
      </c>
      <c r="D4" s="8">
        <v>660752.46</v>
      </c>
      <c r="E4" s="8">
        <v>902715.55</v>
      </c>
    </row>
    <row r="5" spans="1:6" x14ac:dyDescent="0.25">
      <c r="A5" s="35">
        <v>2020</v>
      </c>
      <c r="B5" s="8">
        <v>238240.28</v>
      </c>
      <c r="C5" s="8">
        <v>501148.17</v>
      </c>
      <c r="D5" s="8">
        <v>706165.95</v>
      </c>
      <c r="E5" s="8">
        <v>1046514.37</v>
      </c>
    </row>
    <row r="6" spans="1:6" x14ac:dyDescent="0.25">
      <c r="A6" s="35">
        <v>2021</v>
      </c>
      <c r="B6" s="8">
        <v>381827.19</v>
      </c>
      <c r="C6" s="8">
        <v>735469.27</v>
      </c>
      <c r="D6" s="1"/>
      <c r="E6" s="1"/>
    </row>
    <row r="9" spans="1:6" x14ac:dyDescent="0.25">
      <c r="A9" t="s">
        <v>37</v>
      </c>
      <c r="C9" s="1">
        <v>1072000</v>
      </c>
    </row>
    <row r="10" spans="1:6" x14ac:dyDescent="0.25">
      <c r="B10" s="46" t="s">
        <v>38</v>
      </c>
    </row>
    <row r="11" spans="1:6" ht="30" x14ac:dyDescent="0.25">
      <c r="B11" s="54" t="s">
        <v>40</v>
      </c>
      <c r="C11" s="52">
        <f>C9*0.2</f>
        <v>214400</v>
      </c>
    </row>
    <row r="13" spans="1:6" x14ac:dyDescent="0.25">
      <c r="A13" s="55" t="s">
        <v>36</v>
      </c>
      <c r="B13" s="55"/>
      <c r="C13" s="53">
        <f>C9-C11</f>
        <v>857600</v>
      </c>
    </row>
  </sheetData>
  <mergeCells count="1"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PIT</vt:lpstr>
      <vt:lpstr>CIT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Batura</dc:creator>
  <cp:lastModifiedBy>Tatiana Cynka</cp:lastModifiedBy>
  <cp:lastPrinted>2021-08-24T11:49:59Z</cp:lastPrinted>
  <dcterms:created xsi:type="dcterms:W3CDTF">2020-04-24T05:39:42Z</dcterms:created>
  <dcterms:modified xsi:type="dcterms:W3CDTF">2021-08-24T12:56:04Z</dcterms:modified>
</cp:coreProperties>
</file>