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podatek 2021" sheetId="1" r:id="rId1"/>
    <sheet name="os. fiz. zm. o 3,9%" sheetId="2" r:id="rId2"/>
    <sheet name="os. prawne zmiana o 3,9%" sheetId="3" r:id="rId3"/>
    <sheet name="ark.2" sheetId="4" state="hidden" r:id="rId4"/>
    <sheet name="os. pr. symulacje" sheetId="5" state="hidden" r:id="rId5"/>
    <sheet name="os. pr. sym. 4,2%" sheetId="6" state="hidden" r:id="rId6"/>
    <sheet name="podatek przy stawkach max." sheetId="7" r:id="rId7"/>
  </sheets>
  <definedNames/>
  <calcPr fullCalcOnLoad="1"/>
</workbook>
</file>

<file path=xl/sharedStrings.xml><?xml version="1.0" encoding="utf-8"?>
<sst xmlns="http://schemas.openxmlformats.org/spreadsheetml/2006/main" count="162" uniqueCount="56">
  <si>
    <t>podstawa opodatkowania</t>
  </si>
  <si>
    <t>osoby prawne</t>
  </si>
  <si>
    <t>osoby fizyczne</t>
  </si>
  <si>
    <t xml:space="preserve">powierzchnia łączna </t>
  </si>
  <si>
    <t>powierzchnia m2</t>
  </si>
  <si>
    <t>budynki mieszkanlne</t>
  </si>
  <si>
    <t>działalność gospod. - bud. mieszk.</t>
  </si>
  <si>
    <t>działalnośc gospod. - bud. pozost.</t>
  </si>
  <si>
    <t>budowle</t>
  </si>
  <si>
    <t>budynki - obrót mat. siewnym</t>
  </si>
  <si>
    <t>budynki pozostałe</t>
  </si>
  <si>
    <t>budynki - świadczenia zdrowotne</t>
  </si>
  <si>
    <t>grunty dz. gospodarcza</t>
  </si>
  <si>
    <t>grunty pod jeziorami w ha</t>
  </si>
  <si>
    <t>grunty pozostałe</t>
  </si>
  <si>
    <t>Kwoty podatku łącznie</t>
  </si>
  <si>
    <t>Symulacje podatkowe na rok 2010</t>
  </si>
  <si>
    <t>podatek 2009 r.</t>
  </si>
  <si>
    <t>stawka wg uchwały na rok 2009</t>
  </si>
  <si>
    <t>wzrost stawek o inflację za 2008 r. tj.  4,2%</t>
  </si>
  <si>
    <t>podatek przy inflacji 4,2%</t>
  </si>
  <si>
    <t>Mosina, dnia 2009-10-16</t>
  </si>
  <si>
    <t>Symulacje uwzględniają górne granice stawek kwotowych, wynikające z obwieszczenia Ministra Finansów z dnia 3 sierpnia 2009 r.</t>
  </si>
  <si>
    <t>wzrost stawek o inflację za I półrocze 2009 r. tj. 3,5%</t>
  </si>
  <si>
    <t>podatek przy inflacji 3,5%</t>
  </si>
  <si>
    <t>różnica podatku w latach 2009 - 2008</t>
  </si>
  <si>
    <t>wzrost stawek o inflację za rok 2008 tj. 4,2%</t>
  </si>
  <si>
    <t>różnica podatku w latach 2009 - 2010</t>
  </si>
  <si>
    <t>różnica podatku  lata 2009 - 2010</t>
  </si>
  <si>
    <t>stawka wg uchwały na rok 2013</t>
  </si>
  <si>
    <t>podatek 2013 r.</t>
  </si>
  <si>
    <t>ark.</t>
  </si>
  <si>
    <t xml:space="preserve">Podatek łączny </t>
  </si>
  <si>
    <t>suma:</t>
  </si>
  <si>
    <t>Mosina, dnia 2020-09-11</t>
  </si>
  <si>
    <t>stawki wg obwieszczenia Min. Fin na 2021 r.</t>
  </si>
  <si>
    <t>Symulacje podatkowe na rok 2021  osoby prawne i fizyczne - stawki wg rozporządzenia</t>
  </si>
  <si>
    <t>podatek na 2021 r. łącznie osoby prawne i fizyczne</t>
  </si>
  <si>
    <t>podatek na 2021 r. osoby fizyczne</t>
  </si>
  <si>
    <t>podatek na 2021 r. osoby prawne</t>
  </si>
  <si>
    <t>stawka wg uchwały na rok 2020</t>
  </si>
  <si>
    <t>podatek 2020 r.</t>
  </si>
  <si>
    <t>Symulacje podatkowe na rok 2021</t>
  </si>
  <si>
    <t>Symulacje uwzględniają górne granice stawek kwotowych, wynikające z obwieszczenia Ministra Finansów z dnia 23 lipca 2020 r.</t>
  </si>
  <si>
    <t>podatek przy wzroście stawki o 3%</t>
  </si>
  <si>
    <t>stawki wg obwieszczenia Min. Fin.             na 2021 r.</t>
  </si>
  <si>
    <t>stawki wg obwieszczenia Min. Fin.                  na 2020 r.</t>
  </si>
  <si>
    <t>3,9 % w górę</t>
  </si>
  <si>
    <t>Symulacje podatkowe na rok 2021 przy uwzględnieniu stawki zwaloryzowanej o 3,9 %</t>
  </si>
  <si>
    <t>Zgodnie z komunikatem Prezesa GUS z dnia 15 lipca 2020 r. w sprawie wskaźnika cen towarów i usług konsumpcyjnych w I półroczu 2020 r., wskaźnik cen towarów i usług konsumpcyjnych w pierwszym półroczu 2020 r. w stosunku do I półrocza 2019 r. wyniósł 103,90 (wzrost cen o 3,9%)</t>
  </si>
  <si>
    <t>różnica podatku 2020 - 2021                 po waloryzacji 3,9%</t>
  </si>
  <si>
    <t>wzrost stawek            o 3,9% zł</t>
  </si>
  <si>
    <t>wartość stawki      po waloryzacji o 3,9 %</t>
  </si>
  <si>
    <t>podatek przy wzroście stawki o 3,9%</t>
  </si>
  <si>
    <t>stawki wg obwieszczenia Min. Fin.                 na 2020 r.</t>
  </si>
  <si>
    <t>różnica podatku 2020 - 2021              po waloryzacji 3,9%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</si>
</sst>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.5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5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0" fontId="0" fillId="0" borderId="10" xfId="0" applyNumberFormat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4" fontId="0" fillId="34" borderId="10" xfId="0" applyNumberFormat="1" applyFill="1" applyBorder="1" applyAlignment="1">
      <alignment/>
    </xf>
    <xf numFmtId="4" fontId="7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4" fontId="50" fillId="0" borderId="10" xfId="0" applyNumberFormat="1" applyFont="1" applyBorder="1" applyAlignment="1">
      <alignment/>
    </xf>
    <xf numFmtId="4" fontId="8" fillId="35" borderId="10" xfId="0" applyNumberFormat="1" applyFont="1" applyFill="1" applyBorder="1" applyAlignment="1">
      <alignment/>
    </xf>
    <xf numFmtId="10" fontId="8" fillId="35" borderId="10" xfId="0" applyNumberFormat="1" applyFont="1" applyFill="1" applyBorder="1" applyAlignment="1">
      <alignment/>
    </xf>
    <xf numFmtId="4" fontId="48" fillId="2" borderId="10" xfId="0" applyNumberFormat="1" applyFont="1" applyFill="1" applyBorder="1" applyAlignment="1">
      <alignment/>
    </xf>
    <xf numFmtId="4" fontId="48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1" fillId="0" borderId="10" xfId="0" applyFont="1" applyBorder="1" applyAlignment="1">
      <alignment/>
    </xf>
    <xf numFmtId="44" fontId="5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50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48" fillId="34" borderId="0" xfId="0" applyNumberFormat="1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4" fontId="7" fillId="7" borderId="10" xfId="0" applyNumberFormat="1" applyFont="1" applyFill="1" applyBorder="1" applyAlignment="1">
      <alignment horizontal="center" vertical="center" wrapText="1"/>
    </xf>
    <xf numFmtId="4" fontId="0" fillId="7" borderId="10" xfId="0" applyNumberForma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4" fontId="48" fillId="7" borderId="10" xfId="0" applyNumberFormat="1" applyFont="1" applyFill="1" applyBorder="1" applyAlignment="1">
      <alignment/>
    </xf>
    <xf numFmtId="10" fontId="8" fillId="7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7" fillId="13" borderId="10" xfId="0" applyNumberFormat="1" applyFont="1" applyFill="1" applyBorder="1" applyAlignment="1">
      <alignment horizontal="center" vertical="center" wrapText="1"/>
    </xf>
    <xf numFmtId="4" fontId="48" fillId="13" borderId="10" xfId="0" applyNumberFormat="1" applyFont="1" applyFill="1" applyBorder="1" applyAlignment="1">
      <alignment/>
    </xf>
    <xf numFmtId="10" fontId="8" fillId="13" borderId="10" xfId="0" applyNumberFormat="1" applyFont="1" applyFill="1" applyBorder="1" applyAlignment="1">
      <alignment/>
    </xf>
    <xf numFmtId="4" fontId="0" fillId="13" borderId="10" xfId="0" applyNumberForma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38.8515625" style="0" customWidth="1"/>
    <col min="2" max="2" width="19.7109375" style="0" customWidth="1"/>
    <col min="3" max="3" width="19.140625" style="0" customWidth="1"/>
    <col min="4" max="4" width="18.28125" style="0" customWidth="1"/>
    <col min="5" max="5" width="16.7109375" style="0" hidden="1" customWidth="1"/>
    <col min="6" max="6" width="15.7109375" style="0" customWidth="1"/>
    <col min="7" max="7" width="9.140625" style="0" customWidth="1"/>
  </cols>
  <sheetData>
    <row r="2" spans="1:6" ht="15.75">
      <c r="A2" s="70" t="s">
        <v>48</v>
      </c>
      <c r="B2" s="70"/>
      <c r="C2" s="70"/>
      <c r="D2" s="70"/>
      <c r="E2" s="71"/>
      <c r="F2" s="71"/>
    </row>
    <row r="3" ht="24" customHeight="1"/>
    <row r="4" spans="1:6" ht="29.25" customHeight="1">
      <c r="A4" s="72" t="s">
        <v>0</v>
      </c>
      <c r="B4" s="2" t="s">
        <v>1</v>
      </c>
      <c r="C4" s="2" t="s">
        <v>2</v>
      </c>
      <c r="D4" s="74" t="s">
        <v>3</v>
      </c>
      <c r="F4" s="2" t="s">
        <v>47</v>
      </c>
    </row>
    <row r="5" spans="1:6" ht="39" customHeight="1">
      <c r="A5" s="73"/>
      <c r="B5" s="3" t="s">
        <v>4</v>
      </c>
      <c r="C5" s="3" t="s">
        <v>4</v>
      </c>
      <c r="D5" s="75"/>
      <c r="E5" s="32"/>
      <c r="F5" s="5"/>
    </row>
    <row r="6" spans="1:8" ht="25.5" customHeight="1">
      <c r="A6" s="5" t="s">
        <v>5</v>
      </c>
      <c r="B6" s="17">
        <v>28070.66</v>
      </c>
      <c r="C6" s="17">
        <v>1110468.85</v>
      </c>
      <c r="D6" s="1">
        <f>B6+C6</f>
        <v>1138539.51</v>
      </c>
      <c r="E6" s="33"/>
      <c r="F6" s="5">
        <f>D6*H6</f>
        <v>4440.304089</v>
      </c>
      <c r="H6">
        <v>0.0039</v>
      </c>
    </row>
    <row r="7" spans="1:6" ht="26.25" customHeight="1">
      <c r="A7" s="5" t="s">
        <v>6</v>
      </c>
      <c r="B7" s="17">
        <v>34.58</v>
      </c>
      <c r="C7" s="17">
        <v>14409.86</v>
      </c>
      <c r="D7" s="1">
        <f aca="true" t="shared" si="0" ref="D7:D15">B7+C7</f>
        <v>14444.44</v>
      </c>
      <c r="E7" s="33"/>
      <c r="F7" s="5">
        <f>D7*H6</f>
        <v>56.333315999999996</v>
      </c>
    </row>
    <row r="8" spans="1:6" ht="25.5" customHeight="1">
      <c r="A8" s="5" t="s">
        <v>7</v>
      </c>
      <c r="B8" s="17">
        <v>195667.27</v>
      </c>
      <c r="C8" s="17">
        <v>63279.46</v>
      </c>
      <c r="D8" s="1">
        <f t="shared" si="0"/>
        <v>258946.72999999998</v>
      </c>
      <c r="E8" s="33"/>
      <c r="F8" s="5">
        <f>D8*H6</f>
        <v>1009.8922469999999</v>
      </c>
    </row>
    <row r="9" spans="1:6" ht="26.25" customHeight="1">
      <c r="A9" s="5" t="s">
        <v>8</v>
      </c>
      <c r="B9" s="17">
        <v>427319058.01</v>
      </c>
      <c r="C9" s="17">
        <v>481025.72</v>
      </c>
      <c r="D9" s="1">
        <f t="shared" si="0"/>
        <v>427800083.73</v>
      </c>
      <c r="E9" s="33"/>
      <c r="F9" s="5"/>
    </row>
    <row r="10" spans="1:6" ht="24.75" customHeight="1">
      <c r="A10" s="5" t="s">
        <v>9</v>
      </c>
      <c r="B10" s="17">
        <v>0</v>
      </c>
      <c r="C10" s="17">
        <v>297</v>
      </c>
      <c r="D10" s="1">
        <f t="shared" si="0"/>
        <v>297</v>
      </c>
      <c r="E10" s="33"/>
      <c r="F10" s="5">
        <f>D10*H6</f>
        <v>1.1582999999999999</v>
      </c>
    </row>
    <row r="11" spans="1:6" ht="26.25" customHeight="1">
      <c r="A11" s="5" t="s">
        <v>10</v>
      </c>
      <c r="B11" s="17">
        <v>21833.3</v>
      </c>
      <c r="C11" s="17">
        <v>126741.36</v>
      </c>
      <c r="D11" s="1">
        <f t="shared" si="0"/>
        <v>148574.66</v>
      </c>
      <c r="E11" s="33"/>
      <c r="F11" s="5">
        <f>D11*H6</f>
        <v>579.4411739999999</v>
      </c>
    </row>
    <row r="12" spans="1:6" ht="24.75" customHeight="1">
      <c r="A12" s="5" t="s">
        <v>11</v>
      </c>
      <c r="B12" s="17">
        <v>5498.2</v>
      </c>
      <c r="C12" s="17">
        <v>3417.7</v>
      </c>
      <c r="D12" s="1">
        <f t="shared" si="0"/>
        <v>8915.9</v>
      </c>
      <c r="E12" s="33"/>
      <c r="F12" s="5">
        <f>D12*H6</f>
        <v>34.772009999999995</v>
      </c>
    </row>
    <row r="13" spans="1:6" ht="24.75" customHeight="1">
      <c r="A13" s="5" t="s">
        <v>12</v>
      </c>
      <c r="B13" s="17">
        <v>4553654.25</v>
      </c>
      <c r="C13" s="17">
        <v>251821.5</v>
      </c>
      <c r="D13" s="1">
        <f t="shared" si="0"/>
        <v>4805475.75</v>
      </c>
      <c r="E13" s="33"/>
      <c r="F13" s="5">
        <f>D13*H6</f>
        <v>18741.355424999998</v>
      </c>
    </row>
    <row r="14" spans="1:6" ht="24.75" customHeight="1">
      <c r="A14" s="5" t="s">
        <v>13</v>
      </c>
      <c r="B14" s="17">
        <v>8.15</v>
      </c>
      <c r="C14" s="17">
        <v>15.73</v>
      </c>
      <c r="D14" s="1">
        <f t="shared" si="0"/>
        <v>23.880000000000003</v>
      </c>
      <c r="E14" s="33"/>
      <c r="F14" s="5"/>
    </row>
    <row r="15" spans="1:6" ht="26.25" customHeight="1">
      <c r="A15" s="5" t="s">
        <v>14</v>
      </c>
      <c r="B15" s="17">
        <v>2428472.82</v>
      </c>
      <c r="C15" s="17">
        <v>7262068.99</v>
      </c>
      <c r="D15" s="1">
        <f t="shared" si="0"/>
        <v>9690541.81</v>
      </c>
      <c r="E15" s="34"/>
      <c r="F15" s="35">
        <f>D15*H6</f>
        <v>37793.113059</v>
      </c>
    </row>
    <row r="18" spans="1:6" ht="12.75">
      <c r="A18" s="24" t="s">
        <v>34</v>
      </c>
      <c r="D18" s="4" t="s">
        <v>33</v>
      </c>
      <c r="E18" s="41"/>
      <c r="F18" s="42">
        <f>SUM(F6:F17)</f>
        <v>62656.36962</v>
      </c>
    </row>
    <row r="24" ht="12.75">
      <c r="A24" s="40"/>
    </row>
  </sheetData>
  <sheetProtection/>
  <mergeCells count="3">
    <mergeCell ref="A2:F2"/>
    <mergeCell ref="A4:A5"/>
    <mergeCell ref="D4:D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8.140625" style="29" customWidth="1"/>
    <col min="2" max="2" width="13.28125" style="8" customWidth="1"/>
    <col min="3" max="3" width="8.28125" style="8" customWidth="1"/>
    <col min="4" max="4" width="13.00390625" style="8" customWidth="1"/>
    <col min="5" max="5" width="7.28125" style="8" customWidth="1"/>
    <col min="6" max="6" width="8.421875" style="8" customWidth="1"/>
    <col min="7" max="7" width="11.57421875" style="8" customWidth="1"/>
    <col min="8" max="8" width="13.140625" style="8" customWidth="1"/>
    <col min="9" max="9" width="12.57421875" style="8" customWidth="1"/>
    <col min="10" max="10" width="10.7109375" style="29" customWidth="1"/>
  </cols>
  <sheetData>
    <row r="1" spans="1:10" ht="27.75" customHeight="1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</row>
    <row r="2" spans="1:4" ht="20.25" customHeight="1">
      <c r="A2" s="80" t="s">
        <v>2</v>
      </c>
      <c r="B2" s="80"/>
      <c r="C2" s="80"/>
      <c r="D2" s="80"/>
    </row>
    <row r="4" spans="1:10" ht="69" customHeight="1">
      <c r="A4" s="18" t="s">
        <v>0</v>
      </c>
      <c r="B4" s="19" t="s">
        <v>4</v>
      </c>
      <c r="C4" s="19" t="s">
        <v>40</v>
      </c>
      <c r="D4" s="19" t="s">
        <v>41</v>
      </c>
      <c r="E4" s="59" t="s">
        <v>51</v>
      </c>
      <c r="F4" s="31" t="s">
        <v>52</v>
      </c>
      <c r="G4" s="59" t="s">
        <v>53</v>
      </c>
      <c r="H4" s="27" t="s">
        <v>50</v>
      </c>
      <c r="I4" s="19" t="s">
        <v>54</v>
      </c>
      <c r="J4" s="48" t="s">
        <v>45</v>
      </c>
    </row>
    <row r="5" spans="1:12" ht="23.25" customHeight="1">
      <c r="A5" s="28" t="s">
        <v>5</v>
      </c>
      <c r="B5" s="17">
        <v>1110468.85</v>
      </c>
      <c r="C5" s="30">
        <v>0.71</v>
      </c>
      <c r="D5" s="1">
        <f>B5*C5</f>
        <v>788432.8835</v>
      </c>
      <c r="E5" s="62">
        <f>C5*3.9%</f>
        <v>0.02769</v>
      </c>
      <c r="F5" s="38">
        <f>C5+E5</f>
        <v>0.73769</v>
      </c>
      <c r="G5" s="60">
        <f>B5*F5</f>
        <v>819181.7659565</v>
      </c>
      <c r="H5" s="6">
        <f>G5-D5</f>
        <v>30748.882456499967</v>
      </c>
      <c r="I5" s="36">
        <v>0.81</v>
      </c>
      <c r="J5" s="36">
        <v>0.85</v>
      </c>
      <c r="L5">
        <v>0.0039</v>
      </c>
    </row>
    <row r="6" spans="1:10" ht="23.25" customHeight="1">
      <c r="A6" s="28" t="s">
        <v>6</v>
      </c>
      <c r="B6" s="17">
        <v>14409.86</v>
      </c>
      <c r="C6" s="1">
        <v>20.71</v>
      </c>
      <c r="D6" s="1">
        <f aca="true" t="shared" si="0" ref="D6:D14">B6*C6</f>
        <v>298428.20060000004</v>
      </c>
      <c r="E6" s="62">
        <f>C6*3.9%</f>
        <v>0.80769</v>
      </c>
      <c r="F6" s="38">
        <f aca="true" t="shared" si="1" ref="F6:F14">C6+E6</f>
        <v>21.51769</v>
      </c>
      <c r="G6" s="60">
        <f aca="true" t="shared" si="2" ref="G6:G14">B6*F6</f>
        <v>310066.90042340005</v>
      </c>
      <c r="H6" s="6">
        <f aca="true" t="shared" si="3" ref="H6:H14">G6-D6</f>
        <v>11638.699823400006</v>
      </c>
      <c r="I6" s="36">
        <v>23.9</v>
      </c>
      <c r="J6" s="36">
        <v>24.84</v>
      </c>
    </row>
    <row r="7" spans="1:10" ht="24" customHeight="1">
      <c r="A7" s="28" t="s">
        <v>7</v>
      </c>
      <c r="B7" s="17">
        <v>63279.46</v>
      </c>
      <c r="C7" s="1">
        <v>20.71</v>
      </c>
      <c r="D7" s="1">
        <f t="shared" si="0"/>
        <v>1310517.6166</v>
      </c>
      <c r="E7" s="62">
        <f>C7*3.9%</f>
        <v>0.80769</v>
      </c>
      <c r="F7" s="38">
        <f t="shared" si="1"/>
        <v>21.51769</v>
      </c>
      <c r="G7" s="60">
        <f t="shared" si="2"/>
        <v>1361627.8036474</v>
      </c>
      <c r="H7" s="6">
        <f t="shared" si="3"/>
        <v>51110.187047400046</v>
      </c>
      <c r="I7" s="36">
        <v>23.9</v>
      </c>
      <c r="J7" s="36">
        <v>24.84</v>
      </c>
    </row>
    <row r="8" spans="1:14" ht="27" customHeight="1">
      <c r="A8" s="28" t="s">
        <v>8</v>
      </c>
      <c r="B8" s="17">
        <v>481025.72</v>
      </c>
      <c r="C8" s="11">
        <v>0.02</v>
      </c>
      <c r="D8" s="1">
        <f t="shared" si="0"/>
        <v>9620.5144</v>
      </c>
      <c r="E8" s="63">
        <v>0.02</v>
      </c>
      <c r="F8" s="37">
        <v>0.02</v>
      </c>
      <c r="G8" s="60">
        <f t="shared" si="2"/>
        <v>9620.5144</v>
      </c>
      <c r="H8" s="6">
        <f t="shared" si="3"/>
        <v>0</v>
      </c>
      <c r="I8" s="37">
        <v>0.02</v>
      </c>
      <c r="J8" s="37">
        <v>0.02</v>
      </c>
      <c r="N8" s="47"/>
    </row>
    <row r="9" spans="1:10" ht="25.5" customHeight="1">
      <c r="A9" s="28" t="s">
        <v>9</v>
      </c>
      <c r="B9" s="17">
        <v>297</v>
      </c>
      <c r="C9" s="1">
        <v>10.78</v>
      </c>
      <c r="D9" s="1">
        <f t="shared" si="0"/>
        <v>3201.66</v>
      </c>
      <c r="E9" s="62">
        <f aca="true" t="shared" si="4" ref="E9:E14">C9*3.9%</f>
        <v>0.42041999999999996</v>
      </c>
      <c r="F9" s="38">
        <f t="shared" si="1"/>
        <v>11.20042</v>
      </c>
      <c r="G9" s="60">
        <f t="shared" si="2"/>
        <v>3326.52474</v>
      </c>
      <c r="H9" s="6">
        <f t="shared" si="3"/>
        <v>124.86473999999998</v>
      </c>
      <c r="I9" s="36">
        <v>11.18</v>
      </c>
      <c r="J9" s="36">
        <v>11.62</v>
      </c>
    </row>
    <row r="10" spans="1:10" ht="25.5" customHeight="1">
      <c r="A10" s="28" t="s">
        <v>10</v>
      </c>
      <c r="B10" s="17">
        <v>126741.36</v>
      </c>
      <c r="C10" s="1">
        <v>7.65</v>
      </c>
      <c r="D10" s="1">
        <f t="shared" si="0"/>
        <v>969571.4040000001</v>
      </c>
      <c r="E10" s="62">
        <f t="shared" si="4"/>
        <v>0.29835</v>
      </c>
      <c r="F10" s="38">
        <f t="shared" si="1"/>
        <v>7.9483500000000005</v>
      </c>
      <c r="G10" s="60">
        <f t="shared" si="2"/>
        <v>1007384.688756</v>
      </c>
      <c r="H10" s="6">
        <f t="shared" si="3"/>
        <v>37813.28475599992</v>
      </c>
      <c r="I10" s="36">
        <v>8.05</v>
      </c>
      <c r="J10" s="36">
        <v>8.37</v>
      </c>
    </row>
    <row r="11" spans="1:10" ht="27" customHeight="1">
      <c r="A11" s="28" t="s">
        <v>11</v>
      </c>
      <c r="B11" s="17">
        <v>3417.7</v>
      </c>
      <c r="C11" s="1">
        <v>4.69</v>
      </c>
      <c r="D11" s="1">
        <f t="shared" si="0"/>
        <v>16029.013</v>
      </c>
      <c r="E11" s="62">
        <f t="shared" si="4"/>
        <v>0.18291000000000002</v>
      </c>
      <c r="F11" s="38">
        <f t="shared" si="1"/>
        <v>4.87291</v>
      </c>
      <c r="G11" s="60">
        <f t="shared" si="2"/>
        <v>16654.144507</v>
      </c>
      <c r="H11" s="6">
        <f t="shared" si="3"/>
        <v>625.131507</v>
      </c>
      <c r="I11" s="36">
        <v>4.87</v>
      </c>
      <c r="J11" s="36">
        <v>5.06</v>
      </c>
    </row>
    <row r="12" spans="1:10" ht="25.5" customHeight="1">
      <c r="A12" s="28" t="s">
        <v>12</v>
      </c>
      <c r="B12" s="17">
        <v>251821.5</v>
      </c>
      <c r="C12" s="1">
        <v>0.85</v>
      </c>
      <c r="D12" s="1">
        <f t="shared" si="0"/>
        <v>214048.275</v>
      </c>
      <c r="E12" s="62">
        <f t="shared" si="4"/>
        <v>0.03315</v>
      </c>
      <c r="F12" s="38">
        <f t="shared" si="1"/>
        <v>0.88315</v>
      </c>
      <c r="G12" s="60">
        <f t="shared" si="2"/>
        <v>222396.157725</v>
      </c>
      <c r="H12" s="6">
        <f t="shared" si="3"/>
        <v>8347.882725000003</v>
      </c>
      <c r="I12" s="36">
        <v>0.95</v>
      </c>
      <c r="J12" s="36">
        <v>0.99</v>
      </c>
    </row>
    <row r="13" spans="1:10" ht="24" customHeight="1">
      <c r="A13" s="28" t="s">
        <v>13</v>
      </c>
      <c r="B13" s="17">
        <v>15.73</v>
      </c>
      <c r="C13" s="1">
        <v>4.8</v>
      </c>
      <c r="D13" s="1">
        <f t="shared" si="0"/>
        <v>75.504</v>
      </c>
      <c r="E13" s="62">
        <f t="shared" si="4"/>
        <v>0.1872</v>
      </c>
      <c r="F13" s="38">
        <f t="shared" si="1"/>
        <v>4.9872</v>
      </c>
      <c r="G13" s="60">
        <f t="shared" si="2"/>
        <v>78.448656</v>
      </c>
      <c r="H13" s="6">
        <f t="shared" si="3"/>
        <v>2.944655999999995</v>
      </c>
      <c r="I13" s="36">
        <v>4.8</v>
      </c>
      <c r="J13" s="36">
        <v>4.99</v>
      </c>
    </row>
    <row r="14" spans="1:10" ht="25.5" customHeight="1">
      <c r="A14" s="28" t="s">
        <v>14</v>
      </c>
      <c r="B14" s="17">
        <v>7262068.99</v>
      </c>
      <c r="C14" s="1">
        <v>0.33</v>
      </c>
      <c r="D14" s="1">
        <f t="shared" si="0"/>
        <v>2396482.7667</v>
      </c>
      <c r="E14" s="62">
        <f t="shared" si="4"/>
        <v>0.012870000000000001</v>
      </c>
      <c r="F14" s="38">
        <f t="shared" si="1"/>
        <v>0.34287</v>
      </c>
      <c r="G14" s="60">
        <f t="shared" si="2"/>
        <v>2489945.5946013</v>
      </c>
      <c r="H14" s="6">
        <f t="shared" si="3"/>
        <v>93462.82790130004</v>
      </c>
      <c r="I14" s="36">
        <v>0.5</v>
      </c>
      <c r="J14" s="36">
        <v>0.52</v>
      </c>
    </row>
    <row r="15" spans="1:9" ht="24.75" customHeight="1">
      <c r="A15" s="76" t="s">
        <v>15</v>
      </c>
      <c r="B15" s="77"/>
      <c r="C15" s="78"/>
      <c r="D15" s="14">
        <f>SUM(D5:D14)</f>
        <v>6006407.8378</v>
      </c>
      <c r="E15" s="64"/>
      <c r="F15" s="64"/>
      <c r="G15" s="61">
        <f>SUM(G5:G14)</f>
        <v>6240282.5434126</v>
      </c>
      <c r="H15" s="26">
        <f>SUM(H5:H14)</f>
        <v>233874.7056126</v>
      </c>
      <c r="I15" s="39"/>
    </row>
    <row r="16" spans="1:10" s="58" customFormat="1" ht="11.25" customHeight="1">
      <c r="A16" s="53"/>
      <c r="B16" s="53"/>
      <c r="C16" s="53"/>
      <c r="D16" s="54"/>
      <c r="E16" s="55"/>
      <c r="F16" s="55"/>
      <c r="G16" s="55"/>
      <c r="H16" s="56"/>
      <c r="I16" s="56"/>
      <c r="J16" s="57"/>
    </row>
    <row r="17" spans="1:10" ht="22.5" customHeight="1">
      <c r="A17" s="81" t="s">
        <v>43</v>
      </c>
      <c r="B17" s="81"/>
      <c r="C17" s="81"/>
      <c r="D17" s="81"/>
      <c r="E17" s="81"/>
      <c r="F17" s="81"/>
      <c r="G17" s="81"/>
      <c r="H17" s="81"/>
      <c r="I17" s="81"/>
      <c r="J17" s="81"/>
    </row>
    <row r="18" ht="20.25" customHeight="1"/>
    <row r="19" spans="1:10" ht="45.75" customHeight="1">
      <c r="A19" s="82" t="s">
        <v>49</v>
      </c>
      <c r="B19" s="82"/>
      <c r="C19" s="82"/>
      <c r="D19" s="82"/>
      <c r="E19" s="82"/>
      <c r="F19" s="82"/>
      <c r="G19" s="82"/>
      <c r="H19" s="82"/>
      <c r="I19" s="82"/>
      <c r="J19" s="82"/>
    </row>
    <row r="20" spans="1:2" ht="25.5" customHeight="1">
      <c r="A20" s="81" t="s">
        <v>34</v>
      </c>
      <c r="B20" s="81"/>
    </row>
  </sheetData>
  <sheetProtection/>
  <mergeCells count="6">
    <mergeCell ref="A15:C15"/>
    <mergeCell ref="A1:J1"/>
    <mergeCell ref="A2:D2"/>
    <mergeCell ref="A17:J17"/>
    <mergeCell ref="A19:J19"/>
    <mergeCell ref="A20:B20"/>
  </mergeCells>
  <printOptions/>
  <pageMargins left="0.35433070866141736" right="0.5511811023622047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8.00390625" style="0" customWidth="1"/>
    <col min="2" max="2" width="16.00390625" style="8" customWidth="1"/>
    <col min="3" max="3" width="8.8515625" style="8" customWidth="1"/>
    <col min="4" max="4" width="13.140625" style="8" customWidth="1"/>
    <col min="5" max="5" width="8.57421875" style="8" customWidth="1"/>
    <col min="6" max="6" width="10.421875" style="8" customWidth="1"/>
    <col min="7" max="7" width="12.8515625" style="8" customWidth="1"/>
    <col min="8" max="8" width="10.8515625" style="8" customWidth="1"/>
    <col min="9" max="10" width="12.57421875" style="8" customWidth="1"/>
  </cols>
  <sheetData>
    <row r="1" spans="1:10" ht="15.75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80" t="s">
        <v>1</v>
      </c>
      <c r="B2" s="80"/>
      <c r="C2" s="80"/>
      <c r="D2" s="80"/>
      <c r="J2" s="29"/>
    </row>
    <row r="3" spans="1:10" ht="12.75">
      <c r="A3" s="29"/>
      <c r="J3" s="29"/>
    </row>
    <row r="4" spans="1:10" ht="67.5">
      <c r="A4" s="18" t="s">
        <v>0</v>
      </c>
      <c r="B4" s="19" t="s">
        <v>4</v>
      </c>
      <c r="C4" s="19" t="s">
        <v>40</v>
      </c>
      <c r="D4" s="19" t="s">
        <v>41</v>
      </c>
      <c r="E4" s="65" t="s">
        <v>51</v>
      </c>
      <c r="F4" s="31" t="s">
        <v>52</v>
      </c>
      <c r="G4" s="65" t="s">
        <v>44</v>
      </c>
      <c r="H4" s="27" t="s">
        <v>55</v>
      </c>
      <c r="I4" s="19" t="s">
        <v>46</v>
      </c>
      <c r="J4" s="48" t="s">
        <v>45</v>
      </c>
    </row>
    <row r="5" spans="1:12" ht="25.5">
      <c r="A5" s="28" t="s">
        <v>5</v>
      </c>
      <c r="B5" s="17">
        <v>28070.66</v>
      </c>
      <c r="C5" s="30">
        <v>0.71</v>
      </c>
      <c r="D5" s="1">
        <f>B5*C5</f>
        <v>19930.168599999997</v>
      </c>
      <c r="E5" s="66">
        <f>C5*3.9%</f>
        <v>0.02769</v>
      </c>
      <c r="F5" s="38">
        <f>C5+E5</f>
        <v>0.73769</v>
      </c>
      <c r="G5" s="68">
        <f>B5*F5</f>
        <v>20707.4451754</v>
      </c>
      <c r="H5" s="6">
        <f>G5-D5</f>
        <v>777.2765754000029</v>
      </c>
      <c r="I5" s="36">
        <v>0.81</v>
      </c>
      <c r="J5" s="36">
        <v>0.85</v>
      </c>
      <c r="L5">
        <v>0.0039</v>
      </c>
    </row>
    <row r="6" spans="1:10" ht="25.5">
      <c r="A6" s="28" t="s">
        <v>6</v>
      </c>
      <c r="B6" s="17">
        <v>34.58</v>
      </c>
      <c r="C6" s="1">
        <v>20.71</v>
      </c>
      <c r="D6" s="1">
        <f aca="true" t="shared" si="0" ref="D6:D14">B6*C6</f>
        <v>716.1518</v>
      </c>
      <c r="E6" s="66">
        <f>C6*3.9%</f>
        <v>0.80769</v>
      </c>
      <c r="F6" s="38">
        <f aca="true" t="shared" si="1" ref="F6:F14">C6+E6</f>
        <v>21.51769</v>
      </c>
      <c r="G6" s="68">
        <f aca="true" t="shared" si="2" ref="G6:G14">B6*F6</f>
        <v>744.0817202000001</v>
      </c>
      <c r="H6" s="6">
        <f aca="true" t="shared" si="3" ref="H6:H14">G6-D6</f>
        <v>27.929920200000083</v>
      </c>
      <c r="I6" s="36">
        <v>23.9</v>
      </c>
      <c r="J6" s="36">
        <v>24.84</v>
      </c>
    </row>
    <row r="7" spans="1:10" ht="25.5">
      <c r="A7" s="28" t="s">
        <v>7</v>
      </c>
      <c r="B7" s="17">
        <v>195667.27</v>
      </c>
      <c r="C7" s="1">
        <v>20.71</v>
      </c>
      <c r="D7" s="1">
        <f t="shared" si="0"/>
        <v>4052269.1617</v>
      </c>
      <c r="E7" s="66">
        <f>C7*3.9%</f>
        <v>0.80769</v>
      </c>
      <c r="F7" s="38">
        <f t="shared" si="1"/>
        <v>21.51769</v>
      </c>
      <c r="G7" s="68">
        <f t="shared" si="2"/>
        <v>4210307.6590063</v>
      </c>
      <c r="H7" s="6">
        <f t="shared" si="3"/>
        <v>158038.49730630033</v>
      </c>
      <c r="I7" s="36">
        <v>23.9</v>
      </c>
      <c r="J7" s="36">
        <v>24.84</v>
      </c>
    </row>
    <row r="8" spans="1:10" ht="12.75">
      <c r="A8" s="28" t="s">
        <v>8</v>
      </c>
      <c r="B8" s="17">
        <v>427319058.01</v>
      </c>
      <c r="C8" s="11">
        <v>0.02</v>
      </c>
      <c r="D8" s="1">
        <f t="shared" si="0"/>
        <v>8546381.1602</v>
      </c>
      <c r="E8" s="67">
        <v>0.02</v>
      </c>
      <c r="F8" s="37">
        <v>0.02</v>
      </c>
      <c r="G8" s="68">
        <f t="shared" si="2"/>
        <v>8546381.1602</v>
      </c>
      <c r="H8" s="6">
        <f t="shared" si="3"/>
        <v>0</v>
      </c>
      <c r="I8" s="37">
        <v>0.02</v>
      </c>
      <c r="J8" s="37">
        <v>0.02</v>
      </c>
    </row>
    <row r="9" spans="1:10" ht="25.5">
      <c r="A9" s="28" t="s">
        <v>9</v>
      </c>
      <c r="B9" s="17">
        <v>0</v>
      </c>
      <c r="C9" s="1">
        <v>10.78</v>
      </c>
      <c r="D9" s="1">
        <f t="shared" si="0"/>
        <v>0</v>
      </c>
      <c r="E9" s="66">
        <f aca="true" t="shared" si="4" ref="E9:E14">C9*3.9%</f>
        <v>0.42041999999999996</v>
      </c>
      <c r="F9" s="38">
        <f t="shared" si="1"/>
        <v>11.20042</v>
      </c>
      <c r="G9" s="68">
        <f t="shared" si="2"/>
        <v>0</v>
      </c>
      <c r="H9" s="6">
        <f t="shared" si="3"/>
        <v>0</v>
      </c>
      <c r="I9" s="36">
        <v>11.18</v>
      </c>
      <c r="J9" s="36">
        <v>11.62</v>
      </c>
    </row>
    <row r="10" spans="1:10" ht="12.75">
      <c r="A10" s="28" t="s">
        <v>10</v>
      </c>
      <c r="B10" s="17">
        <v>21833.3</v>
      </c>
      <c r="C10" s="1">
        <v>7.65</v>
      </c>
      <c r="D10" s="1">
        <f t="shared" si="0"/>
        <v>167024.745</v>
      </c>
      <c r="E10" s="66">
        <f t="shared" si="4"/>
        <v>0.29835</v>
      </c>
      <c r="F10" s="38">
        <f t="shared" si="1"/>
        <v>7.9483500000000005</v>
      </c>
      <c r="G10" s="68">
        <f t="shared" si="2"/>
        <v>173538.710055</v>
      </c>
      <c r="H10" s="6">
        <f t="shared" si="3"/>
        <v>6513.965055000008</v>
      </c>
      <c r="I10" s="36">
        <v>8.05</v>
      </c>
      <c r="J10" s="36">
        <v>8.37</v>
      </c>
    </row>
    <row r="11" spans="1:10" ht="38.25">
      <c r="A11" s="28" t="s">
        <v>11</v>
      </c>
      <c r="B11" s="17">
        <v>5498.2</v>
      </c>
      <c r="C11" s="1">
        <v>4.69</v>
      </c>
      <c r="D11" s="1">
        <f t="shared" si="0"/>
        <v>25786.558</v>
      </c>
      <c r="E11" s="66">
        <f t="shared" si="4"/>
        <v>0.18291000000000002</v>
      </c>
      <c r="F11" s="38">
        <f t="shared" si="1"/>
        <v>4.87291</v>
      </c>
      <c r="G11" s="68">
        <f t="shared" si="2"/>
        <v>26792.233762</v>
      </c>
      <c r="H11" s="6">
        <f t="shared" si="3"/>
        <v>1005.6757619999989</v>
      </c>
      <c r="I11" s="36">
        <v>4.87</v>
      </c>
      <c r="J11" s="36">
        <v>5.06</v>
      </c>
    </row>
    <row r="12" spans="1:10" ht="25.5">
      <c r="A12" s="28" t="s">
        <v>12</v>
      </c>
      <c r="B12" s="17">
        <v>4553654.25</v>
      </c>
      <c r="C12" s="1">
        <v>0.85</v>
      </c>
      <c r="D12" s="1">
        <f t="shared" si="0"/>
        <v>3870606.1125</v>
      </c>
      <c r="E12" s="66">
        <f t="shared" si="4"/>
        <v>0.03315</v>
      </c>
      <c r="F12" s="38">
        <f t="shared" si="1"/>
        <v>0.88315</v>
      </c>
      <c r="G12" s="68">
        <f t="shared" si="2"/>
        <v>4021559.7508875</v>
      </c>
      <c r="H12" s="6">
        <f t="shared" si="3"/>
        <v>150953.6383875003</v>
      </c>
      <c r="I12" s="36">
        <v>0.95</v>
      </c>
      <c r="J12" s="36">
        <v>0.99</v>
      </c>
    </row>
    <row r="13" spans="1:10" ht="25.5">
      <c r="A13" s="28" t="s">
        <v>13</v>
      </c>
      <c r="B13" s="17">
        <v>8.15</v>
      </c>
      <c r="C13" s="1">
        <v>4.8</v>
      </c>
      <c r="D13" s="1">
        <f t="shared" si="0"/>
        <v>39.12</v>
      </c>
      <c r="E13" s="66">
        <f t="shared" si="4"/>
        <v>0.1872</v>
      </c>
      <c r="F13" s="38">
        <f t="shared" si="1"/>
        <v>4.9872</v>
      </c>
      <c r="G13" s="68">
        <f t="shared" si="2"/>
        <v>40.64568</v>
      </c>
      <c r="H13" s="6">
        <f t="shared" si="3"/>
        <v>1.5256800000000013</v>
      </c>
      <c r="I13" s="36">
        <v>4.8</v>
      </c>
      <c r="J13" s="36">
        <v>4.99</v>
      </c>
    </row>
    <row r="14" spans="1:10" ht="12.75">
      <c r="A14" s="28" t="s">
        <v>14</v>
      </c>
      <c r="B14" s="17">
        <v>2428472.82</v>
      </c>
      <c r="C14" s="1">
        <v>0.33</v>
      </c>
      <c r="D14" s="1">
        <f t="shared" si="0"/>
        <v>801396.0305999999</v>
      </c>
      <c r="E14" s="66">
        <f t="shared" si="4"/>
        <v>0.012870000000000001</v>
      </c>
      <c r="F14" s="38">
        <f t="shared" si="1"/>
        <v>0.34287</v>
      </c>
      <c r="G14" s="68">
        <f t="shared" si="2"/>
        <v>832650.4757934</v>
      </c>
      <c r="H14" s="6">
        <f t="shared" si="3"/>
        <v>31254.445193400024</v>
      </c>
      <c r="I14" s="36">
        <v>0.5</v>
      </c>
      <c r="J14" s="36">
        <v>0.52</v>
      </c>
    </row>
    <row r="15" spans="1:10" ht="12.75">
      <c r="A15" s="76" t="s">
        <v>15</v>
      </c>
      <c r="B15" s="77"/>
      <c r="C15" s="78"/>
      <c r="D15" s="14">
        <f>SUM(D5:D14)</f>
        <v>17484149.208399996</v>
      </c>
      <c r="E15" s="64"/>
      <c r="F15" s="64"/>
      <c r="G15" s="69">
        <f>SUM(G5:G14)</f>
        <v>17832722.162279796</v>
      </c>
      <c r="H15" s="26">
        <f>SUM(H5:H14)</f>
        <v>348572.9538798007</v>
      </c>
      <c r="I15" s="39"/>
      <c r="J15" s="29"/>
    </row>
    <row r="16" spans="1:10" ht="12.75">
      <c r="A16" s="49"/>
      <c r="B16" s="49"/>
      <c r="C16" s="49"/>
      <c r="D16" s="50"/>
      <c r="E16" s="51"/>
      <c r="F16" s="51"/>
      <c r="G16" s="51"/>
      <c r="H16" s="52"/>
      <c r="I16" s="39"/>
      <c r="J16" s="29"/>
    </row>
    <row r="17" spans="1:10" ht="12.75">
      <c r="A17" s="81" t="s">
        <v>43</v>
      </c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12.75">
      <c r="A18" s="29"/>
      <c r="J18" s="29"/>
    </row>
    <row r="19" spans="1:10" ht="46.5" customHeight="1">
      <c r="A19" s="82" t="s">
        <v>49</v>
      </c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2.75">
      <c r="A20" s="81"/>
      <c r="B20" s="81"/>
      <c r="J20" s="29"/>
    </row>
    <row r="21" spans="1:10" ht="12.75">
      <c r="A21" s="29"/>
      <c r="J21" s="29"/>
    </row>
    <row r="22" spans="1:2" ht="12.75">
      <c r="A22" s="81" t="s">
        <v>34</v>
      </c>
      <c r="B22" s="81"/>
    </row>
  </sheetData>
  <sheetProtection/>
  <mergeCells count="7">
    <mergeCell ref="A22:B22"/>
    <mergeCell ref="A20:B20"/>
    <mergeCell ref="A1:J1"/>
    <mergeCell ref="A2:D2"/>
    <mergeCell ref="A15:C15"/>
    <mergeCell ref="A17:J17"/>
    <mergeCell ref="A19:J1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31.421875" style="0" customWidth="1"/>
    <col min="2" max="2" width="17.421875" style="8" customWidth="1"/>
    <col min="3" max="3" width="14.421875" style="8" customWidth="1"/>
    <col min="4" max="5" width="14.8515625" style="8" customWidth="1"/>
    <col min="6" max="6" width="14.57421875" style="8" customWidth="1"/>
    <col min="7" max="7" width="13.421875" style="8" customWidth="1"/>
    <col min="8" max="8" width="14.421875" style="0" customWidth="1"/>
  </cols>
  <sheetData>
    <row r="1" ht="15.75">
      <c r="A1" s="7" t="s">
        <v>16</v>
      </c>
    </row>
    <row r="2" ht="15.75">
      <c r="A2" s="7"/>
    </row>
    <row r="3" ht="15.75">
      <c r="A3" s="7" t="s">
        <v>2</v>
      </c>
    </row>
    <row r="5" spans="1:8" ht="38.25">
      <c r="A5" s="4" t="s">
        <v>0</v>
      </c>
      <c r="B5" s="3" t="s">
        <v>4</v>
      </c>
      <c r="C5" s="9" t="s">
        <v>18</v>
      </c>
      <c r="D5" s="9" t="s">
        <v>17</v>
      </c>
      <c r="E5" s="9" t="s">
        <v>19</v>
      </c>
      <c r="F5" s="9" t="s">
        <v>20</v>
      </c>
      <c r="G5" s="9" t="s">
        <v>28</v>
      </c>
      <c r="H5" s="10"/>
    </row>
    <row r="6" spans="1:7" ht="23.25" customHeight="1">
      <c r="A6" s="5" t="s">
        <v>5</v>
      </c>
      <c r="B6" s="1">
        <v>675381.23</v>
      </c>
      <c r="C6" s="1">
        <v>0.57</v>
      </c>
      <c r="D6" s="1">
        <f>B6*C6</f>
        <v>384967.3011</v>
      </c>
      <c r="E6" s="1">
        <v>0.59</v>
      </c>
      <c r="F6" s="1">
        <f>B6*E6</f>
        <v>398474.92569999996</v>
      </c>
      <c r="G6" s="6" t="s">
        <v>31</v>
      </c>
    </row>
    <row r="7" spans="1:7" ht="23.25" customHeight="1">
      <c r="A7" s="5" t="s">
        <v>6</v>
      </c>
      <c r="B7" s="1">
        <v>12800.49</v>
      </c>
      <c r="C7" s="1">
        <v>18.36</v>
      </c>
      <c r="D7" s="1">
        <f aca="true" t="shared" si="0" ref="D7:D15">B7*C7</f>
        <v>235016.99639999997</v>
      </c>
      <c r="E7" s="1">
        <v>19.13</v>
      </c>
      <c r="F7" s="1">
        <f aca="true" t="shared" si="1" ref="F7:F15">B7*E7</f>
        <v>244873.3737</v>
      </c>
      <c r="G7" s="6">
        <f aca="true" t="shared" si="2" ref="G7:G15">F7-D7</f>
        <v>9856.377300000022</v>
      </c>
    </row>
    <row r="8" spans="1:7" ht="24" customHeight="1">
      <c r="A8" s="5" t="s">
        <v>7</v>
      </c>
      <c r="B8" s="1">
        <v>57267.82</v>
      </c>
      <c r="C8" s="1">
        <v>18.36</v>
      </c>
      <c r="D8" s="1">
        <f t="shared" si="0"/>
        <v>1051437.1752</v>
      </c>
      <c r="E8" s="1">
        <v>19.13</v>
      </c>
      <c r="F8" s="1">
        <f t="shared" si="1"/>
        <v>1095533.3965999999</v>
      </c>
      <c r="G8" s="6">
        <f t="shared" si="2"/>
        <v>44096.22139999992</v>
      </c>
    </row>
    <row r="9" spans="1:7" ht="27" customHeight="1">
      <c r="A9" s="5" t="s">
        <v>8</v>
      </c>
      <c r="B9" s="1">
        <v>74873</v>
      </c>
      <c r="C9" s="11">
        <v>0.02</v>
      </c>
      <c r="D9" s="1">
        <f t="shared" si="0"/>
        <v>1497.46</v>
      </c>
      <c r="E9" s="11">
        <v>0.02</v>
      </c>
      <c r="F9" s="1">
        <f t="shared" si="1"/>
        <v>1497.46</v>
      </c>
      <c r="G9" s="6">
        <f t="shared" si="2"/>
        <v>0</v>
      </c>
    </row>
    <row r="10" spans="1:7" ht="25.5" customHeight="1">
      <c r="A10" s="5" t="s">
        <v>9</v>
      </c>
      <c r="B10" s="1">
        <v>44</v>
      </c>
      <c r="C10" s="1">
        <v>9.24</v>
      </c>
      <c r="D10" s="1">
        <f t="shared" si="0"/>
        <v>406.56</v>
      </c>
      <c r="E10" s="1">
        <v>9.57</v>
      </c>
      <c r="F10" s="1">
        <f t="shared" si="1"/>
        <v>421.08000000000004</v>
      </c>
      <c r="G10" s="6">
        <f t="shared" si="2"/>
        <v>14.520000000000039</v>
      </c>
    </row>
    <row r="11" spans="1:7" ht="25.5" customHeight="1">
      <c r="A11" s="5" t="s">
        <v>10</v>
      </c>
      <c r="B11" s="1">
        <v>168133.95</v>
      </c>
      <c r="C11" s="1">
        <v>6.47</v>
      </c>
      <c r="D11" s="1">
        <f t="shared" si="0"/>
        <v>1087826.6565</v>
      </c>
      <c r="E11" s="1">
        <v>6.74</v>
      </c>
      <c r="F11" s="1">
        <f t="shared" si="1"/>
        <v>1133222.823</v>
      </c>
      <c r="G11" s="6">
        <f t="shared" si="2"/>
        <v>45396.16650000005</v>
      </c>
    </row>
    <row r="12" spans="1:7" ht="27" customHeight="1">
      <c r="A12" s="5" t="s">
        <v>11</v>
      </c>
      <c r="B12" s="1">
        <v>1472.2</v>
      </c>
      <c r="C12" s="1">
        <v>4.01</v>
      </c>
      <c r="D12" s="1">
        <f t="shared" si="0"/>
        <v>5903.522</v>
      </c>
      <c r="E12" s="1">
        <v>4.16</v>
      </c>
      <c r="F12" s="1">
        <f t="shared" si="1"/>
        <v>6124.352000000001</v>
      </c>
      <c r="G12" s="6">
        <f t="shared" si="2"/>
        <v>220.83000000000084</v>
      </c>
    </row>
    <row r="13" spans="1:7" ht="25.5" customHeight="1">
      <c r="A13" s="5" t="s">
        <v>12</v>
      </c>
      <c r="B13" s="1">
        <v>241979.7</v>
      </c>
      <c r="C13" s="1">
        <v>0.71</v>
      </c>
      <c r="D13" s="1">
        <f t="shared" si="0"/>
        <v>171805.587</v>
      </c>
      <c r="E13" s="1">
        <v>0.74</v>
      </c>
      <c r="F13" s="1">
        <f t="shared" si="1"/>
        <v>179064.978</v>
      </c>
      <c r="G13" s="6">
        <f t="shared" si="2"/>
        <v>7259.391000000003</v>
      </c>
    </row>
    <row r="14" spans="1:7" ht="24" customHeight="1">
      <c r="A14" s="5" t="s">
        <v>13</v>
      </c>
      <c r="B14" s="1">
        <v>10.5</v>
      </c>
      <c r="C14" s="1">
        <v>3.9</v>
      </c>
      <c r="D14" s="1">
        <f t="shared" si="0"/>
        <v>40.949999999999996</v>
      </c>
      <c r="E14" s="1">
        <v>4.04</v>
      </c>
      <c r="F14" s="1">
        <f t="shared" si="1"/>
        <v>42.42</v>
      </c>
      <c r="G14" s="6">
        <f t="shared" si="2"/>
        <v>1.470000000000006</v>
      </c>
    </row>
    <row r="15" spans="1:7" ht="25.5" customHeight="1">
      <c r="A15" s="5" t="s">
        <v>14</v>
      </c>
      <c r="B15" s="1">
        <v>6541189.23</v>
      </c>
      <c r="C15" s="1">
        <v>0.16</v>
      </c>
      <c r="D15" s="1">
        <f t="shared" si="0"/>
        <v>1046590.2768000001</v>
      </c>
      <c r="E15" s="1">
        <v>0.17</v>
      </c>
      <c r="F15" s="1">
        <f t="shared" si="1"/>
        <v>1112002.1691</v>
      </c>
      <c r="G15" s="6">
        <f t="shared" si="2"/>
        <v>65411.89229999995</v>
      </c>
    </row>
    <row r="16" spans="1:7" ht="24.75" customHeight="1">
      <c r="A16" s="83" t="s">
        <v>15</v>
      </c>
      <c r="B16" s="84"/>
      <c r="C16" s="84"/>
      <c r="D16" s="14">
        <f>SUM(D6:D15)</f>
        <v>3985492.485</v>
      </c>
      <c r="E16" s="15"/>
      <c r="F16" s="6">
        <f>SUM(F6:F15)</f>
        <v>4171256.9781</v>
      </c>
      <c r="G16" s="16">
        <f>SUM(G6:G15)</f>
        <v>172256.86849999992</v>
      </c>
    </row>
    <row r="19" ht="12.75">
      <c r="A19" t="s">
        <v>21</v>
      </c>
    </row>
    <row r="21" ht="12.75">
      <c r="A21" t="s">
        <v>22</v>
      </c>
    </row>
  </sheetData>
  <sheetProtection/>
  <mergeCells count="1">
    <mergeCell ref="A16:C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16" sqref="C16:C19"/>
    </sheetView>
  </sheetViews>
  <sheetFormatPr defaultColWidth="9.140625" defaultRowHeight="12.75"/>
  <cols>
    <col min="1" max="1" width="31.421875" style="0" customWidth="1"/>
    <col min="2" max="2" width="17.421875" style="8" customWidth="1"/>
    <col min="3" max="3" width="14.421875" style="8" customWidth="1"/>
    <col min="4" max="4" width="14.8515625" style="8" customWidth="1"/>
    <col min="5" max="5" width="14.57421875" style="8" customWidth="1"/>
    <col min="6" max="7" width="13.421875" style="8" customWidth="1"/>
    <col min="8" max="8" width="14.421875" style="0" customWidth="1"/>
  </cols>
  <sheetData>
    <row r="1" ht="15.75">
      <c r="A1" s="7" t="s">
        <v>16</v>
      </c>
    </row>
    <row r="2" ht="15.75">
      <c r="A2" s="7"/>
    </row>
    <row r="3" ht="15.75">
      <c r="A3" s="7" t="s">
        <v>1</v>
      </c>
    </row>
    <row r="5" spans="1:8" ht="51">
      <c r="A5" s="4" t="s">
        <v>0</v>
      </c>
      <c r="B5" s="3" t="s">
        <v>4</v>
      </c>
      <c r="C5" s="9" t="s">
        <v>18</v>
      </c>
      <c r="D5" s="9" t="s">
        <v>17</v>
      </c>
      <c r="E5" s="9" t="s">
        <v>23</v>
      </c>
      <c r="F5" s="9" t="s">
        <v>24</v>
      </c>
      <c r="G5" s="9" t="s">
        <v>27</v>
      </c>
      <c r="H5" s="10"/>
    </row>
    <row r="6" spans="1:7" ht="23.25" customHeight="1">
      <c r="A6" s="5" t="s">
        <v>5</v>
      </c>
      <c r="B6" s="1">
        <v>30641.42</v>
      </c>
      <c r="C6" s="1">
        <v>0.57</v>
      </c>
      <c r="D6" s="1">
        <f>B6*C6</f>
        <v>17465.609399999998</v>
      </c>
      <c r="E6" s="1">
        <v>0.59</v>
      </c>
      <c r="F6" s="1">
        <f>B6*E6</f>
        <v>18078.4378</v>
      </c>
      <c r="G6" s="1">
        <f>F6-D6</f>
        <v>612.8284000000021</v>
      </c>
    </row>
    <row r="7" spans="1:7" ht="23.25" customHeight="1" hidden="1">
      <c r="A7" s="5" t="s">
        <v>6</v>
      </c>
      <c r="B7" s="1">
        <v>0</v>
      </c>
      <c r="C7" s="1">
        <v>19.81</v>
      </c>
      <c r="D7" s="1">
        <f aca="true" t="shared" si="0" ref="D7:D15">B7*C7</f>
        <v>0</v>
      </c>
      <c r="E7" s="1">
        <f>B7*C7</f>
        <v>0</v>
      </c>
      <c r="F7" s="1">
        <f aca="true" t="shared" si="1" ref="F7:F15">B7*E7</f>
        <v>0</v>
      </c>
      <c r="G7" s="1">
        <f aca="true" t="shared" si="2" ref="G7:G15">F7-D7</f>
        <v>0</v>
      </c>
    </row>
    <row r="8" spans="1:7" ht="24" customHeight="1">
      <c r="A8" s="5" t="s">
        <v>7</v>
      </c>
      <c r="B8" s="1">
        <v>122907.21</v>
      </c>
      <c r="C8" s="1">
        <v>18.36</v>
      </c>
      <c r="D8" s="1">
        <f t="shared" si="0"/>
        <v>2256576.3756</v>
      </c>
      <c r="E8" s="1">
        <v>19</v>
      </c>
      <c r="F8" s="1">
        <f t="shared" si="1"/>
        <v>2335236.99</v>
      </c>
      <c r="G8" s="1">
        <f t="shared" si="2"/>
        <v>78660.61440000031</v>
      </c>
    </row>
    <row r="9" spans="1:7" ht="27" customHeight="1">
      <c r="A9" s="5" t="s">
        <v>8</v>
      </c>
      <c r="B9" s="1">
        <v>211701586.33</v>
      </c>
      <c r="C9" s="11">
        <v>0.02</v>
      </c>
      <c r="D9" s="1">
        <f t="shared" si="0"/>
        <v>4234031.726600001</v>
      </c>
      <c r="E9" s="11">
        <v>0.02</v>
      </c>
      <c r="F9" s="1">
        <f t="shared" si="1"/>
        <v>4234031.726600001</v>
      </c>
      <c r="G9" s="1">
        <f t="shared" si="2"/>
        <v>0</v>
      </c>
    </row>
    <row r="10" spans="1:7" ht="25.5" customHeight="1" hidden="1">
      <c r="A10" s="5" t="s">
        <v>9</v>
      </c>
      <c r="B10" s="1">
        <v>0</v>
      </c>
      <c r="C10" s="1">
        <v>9.24</v>
      </c>
      <c r="D10" s="1">
        <f t="shared" si="0"/>
        <v>0</v>
      </c>
      <c r="E10" s="1">
        <f>B10*C10</f>
        <v>0</v>
      </c>
      <c r="F10" s="1">
        <f t="shared" si="1"/>
        <v>0</v>
      </c>
      <c r="G10" s="1">
        <f t="shared" si="2"/>
        <v>0</v>
      </c>
    </row>
    <row r="11" spans="1:7" ht="25.5" customHeight="1">
      <c r="A11" s="5" t="s">
        <v>10</v>
      </c>
      <c r="B11" s="1">
        <v>26934.72</v>
      </c>
      <c r="C11" s="1">
        <v>6.47</v>
      </c>
      <c r="D11" s="1">
        <f t="shared" si="0"/>
        <v>174267.6384</v>
      </c>
      <c r="E11" s="1">
        <v>6.7</v>
      </c>
      <c r="F11" s="1">
        <f t="shared" si="1"/>
        <v>180462.624</v>
      </c>
      <c r="G11" s="1">
        <f t="shared" si="2"/>
        <v>6194.9856000000145</v>
      </c>
    </row>
    <row r="12" spans="1:7" ht="27" customHeight="1">
      <c r="A12" s="5" t="s">
        <v>11</v>
      </c>
      <c r="B12" s="1">
        <v>5550</v>
      </c>
      <c r="C12" s="1">
        <v>4.01</v>
      </c>
      <c r="D12" s="1">
        <f t="shared" si="0"/>
        <v>22255.5</v>
      </c>
      <c r="E12" s="1">
        <v>4.16</v>
      </c>
      <c r="F12" s="1">
        <f t="shared" si="1"/>
        <v>23088</v>
      </c>
      <c r="G12" s="1">
        <f t="shared" si="2"/>
        <v>832.5</v>
      </c>
    </row>
    <row r="13" spans="1:7" ht="25.5" customHeight="1">
      <c r="A13" s="5" t="s">
        <v>12</v>
      </c>
      <c r="B13" s="1">
        <v>4349632.47</v>
      </c>
      <c r="C13" s="1">
        <v>0.71</v>
      </c>
      <c r="D13" s="1">
        <f t="shared" si="0"/>
        <v>3088239.0536999996</v>
      </c>
      <c r="E13" s="1">
        <v>0.73</v>
      </c>
      <c r="F13" s="1">
        <f t="shared" si="1"/>
        <v>3175231.7030999996</v>
      </c>
      <c r="G13" s="1">
        <f t="shared" si="2"/>
        <v>86992.6494</v>
      </c>
    </row>
    <row r="14" spans="1:7" ht="24" customHeight="1">
      <c r="A14" s="5" t="s">
        <v>13</v>
      </c>
      <c r="B14" s="1">
        <v>1.54</v>
      </c>
      <c r="C14" s="1">
        <v>3.9</v>
      </c>
      <c r="D14" s="1">
        <f t="shared" si="0"/>
        <v>6.006</v>
      </c>
      <c r="E14" s="1">
        <v>4.04</v>
      </c>
      <c r="F14" s="1">
        <f t="shared" si="1"/>
        <v>6.2216000000000005</v>
      </c>
      <c r="G14" s="1">
        <f t="shared" si="2"/>
        <v>0.21560000000000024</v>
      </c>
    </row>
    <row r="15" spans="1:7" ht="25.5" customHeight="1">
      <c r="A15" s="5" t="s">
        <v>14</v>
      </c>
      <c r="B15" s="1">
        <v>621519</v>
      </c>
      <c r="C15" s="1">
        <v>0.16</v>
      </c>
      <c r="D15" s="1">
        <f t="shared" si="0"/>
        <v>99443.04000000001</v>
      </c>
      <c r="E15" s="1">
        <v>0.17</v>
      </c>
      <c r="F15" s="1">
        <f t="shared" si="1"/>
        <v>105658.23000000001</v>
      </c>
      <c r="G15" s="1">
        <f t="shared" si="2"/>
        <v>6215.190000000002</v>
      </c>
    </row>
    <row r="16" spans="1:7" ht="24.75" customHeight="1">
      <c r="A16" s="12" t="s">
        <v>15</v>
      </c>
      <c r="B16" s="13"/>
      <c r="C16" s="13"/>
      <c r="D16" s="14">
        <f>SUM(D6:D15)</f>
        <v>9892284.949699998</v>
      </c>
      <c r="E16" s="15"/>
      <c r="F16" s="6">
        <f>SUM(F6:F15)</f>
        <v>10071793.9331</v>
      </c>
      <c r="G16" s="16">
        <f>SUM(G6:G15)</f>
        <v>179508.98340000032</v>
      </c>
    </row>
    <row r="19" ht="12.75">
      <c r="A19" t="s">
        <v>21</v>
      </c>
    </row>
    <row r="22" ht="12.75">
      <c r="A22" t="s">
        <v>22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1.421875" style="0" customWidth="1"/>
    <col min="2" max="2" width="17.421875" style="8" customWidth="1"/>
    <col min="3" max="3" width="14.421875" style="8" customWidth="1"/>
    <col min="4" max="4" width="14.8515625" style="8" customWidth="1"/>
    <col min="5" max="5" width="14.57421875" style="8" customWidth="1"/>
    <col min="6" max="7" width="13.421875" style="8" customWidth="1"/>
    <col min="8" max="8" width="14.421875" style="0" customWidth="1"/>
  </cols>
  <sheetData>
    <row r="1" ht="15.75">
      <c r="A1" s="7" t="s">
        <v>16</v>
      </c>
    </row>
    <row r="2" ht="15.75">
      <c r="A2" s="7"/>
    </row>
    <row r="3" ht="15.75">
      <c r="A3" s="7" t="s">
        <v>1</v>
      </c>
    </row>
    <row r="5" spans="1:8" ht="51">
      <c r="A5" s="4" t="s">
        <v>0</v>
      </c>
      <c r="B5" s="3" t="s">
        <v>4</v>
      </c>
      <c r="C5" s="9" t="s">
        <v>29</v>
      </c>
      <c r="D5" s="9" t="s">
        <v>30</v>
      </c>
      <c r="E5" s="9" t="s">
        <v>26</v>
      </c>
      <c r="F5" s="9" t="s">
        <v>20</v>
      </c>
      <c r="G5" s="9" t="s">
        <v>25</v>
      </c>
      <c r="H5" s="10"/>
    </row>
    <row r="6" spans="1:7" ht="23.25" customHeight="1">
      <c r="A6" s="5" t="s">
        <v>5</v>
      </c>
      <c r="B6" s="1">
        <v>30641.42</v>
      </c>
      <c r="C6" s="1">
        <v>0.57</v>
      </c>
      <c r="D6" s="1">
        <f>B6*C6</f>
        <v>17465.609399999998</v>
      </c>
      <c r="E6" s="1">
        <v>0.59</v>
      </c>
      <c r="F6" s="1">
        <f>B6*E6</f>
        <v>18078.4378</v>
      </c>
      <c r="G6" s="1">
        <f>F6-D6</f>
        <v>612.8284000000021</v>
      </c>
    </row>
    <row r="7" spans="1:7" ht="23.25" customHeight="1" hidden="1">
      <c r="A7" s="5" t="s">
        <v>6</v>
      </c>
      <c r="B7" s="1">
        <v>0</v>
      </c>
      <c r="C7" s="1">
        <v>19.81</v>
      </c>
      <c r="D7" s="1">
        <f aca="true" t="shared" si="0" ref="D7:D15">B7*C7</f>
        <v>0</v>
      </c>
      <c r="E7" s="1">
        <f>B7*C7</f>
        <v>0</v>
      </c>
      <c r="F7" s="1">
        <f aca="true" t="shared" si="1" ref="F7:F15">B7*E7</f>
        <v>0</v>
      </c>
      <c r="G7" s="1">
        <f aca="true" t="shared" si="2" ref="G7:G15">F7-D7</f>
        <v>0</v>
      </c>
    </row>
    <row r="8" spans="1:7" ht="24" customHeight="1">
      <c r="A8" s="5" t="s">
        <v>7</v>
      </c>
      <c r="B8" s="1">
        <v>122907.21</v>
      </c>
      <c r="C8" s="1">
        <v>18.36</v>
      </c>
      <c r="D8" s="1">
        <f t="shared" si="0"/>
        <v>2256576.3756</v>
      </c>
      <c r="E8" s="1">
        <v>19.13</v>
      </c>
      <c r="F8" s="1">
        <f t="shared" si="1"/>
        <v>2351214.9273</v>
      </c>
      <c r="G8" s="1">
        <f t="shared" si="2"/>
        <v>94638.55170000019</v>
      </c>
    </row>
    <row r="9" spans="1:7" ht="27" customHeight="1">
      <c r="A9" s="5" t="s">
        <v>8</v>
      </c>
      <c r="B9" s="1">
        <v>211701586.33</v>
      </c>
      <c r="C9" s="11">
        <v>0.02</v>
      </c>
      <c r="D9" s="1">
        <f t="shared" si="0"/>
        <v>4234031.726600001</v>
      </c>
      <c r="E9" s="11">
        <v>0.02</v>
      </c>
      <c r="F9" s="1">
        <f t="shared" si="1"/>
        <v>4234031.726600001</v>
      </c>
      <c r="G9" s="1">
        <f t="shared" si="2"/>
        <v>0</v>
      </c>
    </row>
    <row r="10" spans="1:7" ht="25.5" customHeight="1" hidden="1">
      <c r="A10" s="5" t="s">
        <v>9</v>
      </c>
      <c r="B10" s="1">
        <v>0</v>
      </c>
      <c r="C10" s="1">
        <v>9.24</v>
      </c>
      <c r="D10" s="1">
        <f t="shared" si="0"/>
        <v>0</v>
      </c>
      <c r="E10" s="1">
        <f>B10*C10</f>
        <v>0</v>
      </c>
      <c r="F10" s="1">
        <f t="shared" si="1"/>
        <v>0</v>
      </c>
      <c r="G10" s="1">
        <f t="shared" si="2"/>
        <v>0</v>
      </c>
    </row>
    <row r="11" spans="1:7" ht="25.5" customHeight="1">
      <c r="A11" s="5" t="s">
        <v>10</v>
      </c>
      <c r="B11" s="1">
        <v>26934.72</v>
      </c>
      <c r="C11" s="1">
        <v>6.47</v>
      </c>
      <c r="D11" s="1">
        <f t="shared" si="0"/>
        <v>174267.6384</v>
      </c>
      <c r="E11" s="1">
        <v>6.74</v>
      </c>
      <c r="F11" s="1">
        <f t="shared" si="1"/>
        <v>181540.01280000003</v>
      </c>
      <c r="G11" s="1">
        <f t="shared" si="2"/>
        <v>7272.37440000003</v>
      </c>
    </row>
    <row r="12" spans="1:7" ht="27" customHeight="1">
      <c r="A12" s="5" t="s">
        <v>11</v>
      </c>
      <c r="B12" s="1">
        <v>5550</v>
      </c>
      <c r="C12" s="1">
        <v>4.01</v>
      </c>
      <c r="D12" s="1">
        <f t="shared" si="0"/>
        <v>22255.5</v>
      </c>
      <c r="E12" s="1">
        <v>4.16</v>
      </c>
      <c r="F12" s="1">
        <f t="shared" si="1"/>
        <v>23088</v>
      </c>
      <c r="G12" s="1">
        <f t="shared" si="2"/>
        <v>832.5</v>
      </c>
    </row>
    <row r="13" spans="1:7" ht="25.5" customHeight="1">
      <c r="A13" s="5" t="s">
        <v>12</v>
      </c>
      <c r="B13" s="1">
        <v>4349632.47</v>
      </c>
      <c r="C13" s="1">
        <v>0.71</v>
      </c>
      <c r="D13" s="1">
        <f t="shared" si="0"/>
        <v>3088239.0536999996</v>
      </c>
      <c r="E13" s="1">
        <v>0.74</v>
      </c>
      <c r="F13" s="1">
        <f t="shared" si="1"/>
        <v>3218728.0278</v>
      </c>
      <c r="G13" s="1">
        <f t="shared" si="2"/>
        <v>130488.97410000023</v>
      </c>
    </row>
    <row r="14" spans="1:7" ht="24" customHeight="1">
      <c r="A14" s="5" t="s">
        <v>13</v>
      </c>
      <c r="B14" s="1">
        <v>1.54</v>
      </c>
      <c r="C14" s="1">
        <v>3.9</v>
      </c>
      <c r="D14" s="1">
        <f t="shared" si="0"/>
        <v>6.006</v>
      </c>
      <c r="E14" s="1">
        <v>4.04</v>
      </c>
      <c r="F14" s="1">
        <f t="shared" si="1"/>
        <v>6.2216000000000005</v>
      </c>
      <c r="G14" s="1">
        <f t="shared" si="2"/>
        <v>0.21560000000000024</v>
      </c>
    </row>
    <row r="15" spans="1:7" ht="25.5" customHeight="1">
      <c r="A15" s="5" t="s">
        <v>14</v>
      </c>
      <c r="B15" s="1">
        <v>621519</v>
      </c>
      <c r="C15" s="1">
        <v>0.16</v>
      </c>
      <c r="D15" s="1">
        <f t="shared" si="0"/>
        <v>99443.04000000001</v>
      </c>
      <c r="E15" s="1">
        <v>0.17</v>
      </c>
      <c r="F15" s="1">
        <f t="shared" si="1"/>
        <v>105658.23000000001</v>
      </c>
      <c r="G15" s="1">
        <f t="shared" si="2"/>
        <v>6215.190000000002</v>
      </c>
    </row>
    <row r="16" spans="1:7" ht="24.75" customHeight="1">
      <c r="A16" s="12" t="s">
        <v>15</v>
      </c>
      <c r="B16" s="13"/>
      <c r="C16" s="13"/>
      <c r="D16" s="14">
        <f>SUM(D6:D15)</f>
        <v>9892284.949699998</v>
      </c>
      <c r="E16" s="15"/>
      <c r="F16" s="6">
        <f>SUM(F6:F15)</f>
        <v>10132345.5839</v>
      </c>
      <c r="G16" s="16">
        <f>SUM(G6:G15)</f>
        <v>240060.63420000044</v>
      </c>
    </row>
    <row r="19" ht="12.75">
      <c r="A19" t="s">
        <v>21</v>
      </c>
    </row>
    <row r="22" ht="12.75">
      <c r="A22" t="s">
        <v>22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9.57421875" style="0" customWidth="1"/>
    <col min="2" max="2" width="16.28125" style="0" customWidth="1"/>
    <col min="3" max="3" width="14.8515625" style="0" customWidth="1"/>
    <col min="4" max="4" width="14.00390625" style="0" customWidth="1"/>
    <col min="5" max="5" width="14.57421875" style="0" customWidth="1"/>
    <col min="6" max="6" width="15.7109375" style="0" customWidth="1"/>
    <col min="7" max="7" width="16.7109375" style="0" hidden="1" customWidth="1"/>
    <col min="8" max="8" width="15.7109375" style="0" customWidth="1"/>
    <col min="9" max="9" width="15.421875" style="0" customWidth="1"/>
  </cols>
  <sheetData>
    <row r="2" spans="1:9" ht="15.75">
      <c r="A2" s="70" t="s">
        <v>36</v>
      </c>
      <c r="B2" s="70"/>
      <c r="C2" s="70"/>
      <c r="D2" s="70"/>
      <c r="E2" s="70"/>
      <c r="F2" s="70"/>
      <c r="G2" s="70"/>
      <c r="H2" s="70"/>
      <c r="I2" s="70"/>
    </row>
    <row r="3" ht="24" customHeight="1"/>
    <row r="4" spans="1:9" ht="21.75" customHeight="1">
      <c r="A4" s="89" t="s">
        <v>0</v>
      </c>
      <c r="B4" s="46" t="s">
        <v>1</v>
      </c>
      <c r="C4" s="46" t="s">
        <v>2</v>
      </c>
      <c r="D4" s="91" t="s">
        <v>3</v>
      </c>
      <c r="E4" s="93" t="s">
        <v>35</v>
      </c>
      <c r="F4" s="91" t="s">
        <v>37</v>
      </c>
      <c r="G4" s="43"/>
      <c r="H4" s="85" t="s">
        <v>38</v>
      </c>
      <c r="I4" s="85" t="s">
        <v>39</v>
      </c>
    </row>
    <row r="5" spans="1:9" ht="24" customHeight="1">
      <c r="A5" s="90"/>
      <c r="B5" s="44" t="s">
        <v>4</v>
      </c>
      <c r="C5" s="44" t="s">
        <v>4</v>
      </c>
      <c r="D5" s="92"/>
      <c r="E5" s="94"/>
      <c r="F5" s="92"/>
      <c r="G5" s="45"/>
      <c r="H5" s="85"/>
      <c r="I5" s="85"/>
    </row>
    <row r="6" spans="1:9" ht="25.5" customHeight="1">
      <c r="A6" s="22" t="s">
        <v>5</v>
      </c>
      <c r="B6" s="17">
        <v>28070.66</v>
      </c>
      <c r="C6" s="17">
        <v>1110468.85</v>
      </c>
      <c r="D6" s="20">
        <f>B6+C6</f>
        <v>1138539.51</v>
      </c>
      <c r="E6" s="36">
        <v>0.85</v>
      </c>
      <c r="F6" s="21">
        <f>D6*E6</f>
        <v>967758.5835</v>
      </c>
      <c r="G6" s="23"/>
      <c r="H6" s="20">
        <f>C6*E6</f>
        <v>943898.5225000001</v>
      </c>
      <c r="I6" s="20">
        <f>B6*E6</f>
        <v>23860.060999999998</v>
      </c>
    </row>
    <row r="7" spans="1:9" ht="26.25" customHeight="1">
      <c r="A7" s="22" t="s">
        <v>6</v>
      </c>
      <c r="B7" s="17">
        <v>34.58</v>
      </c>
      <c r="C7" s="17">
        <v>14409.86</v>
      </c>
      <c r="D7" s="20">
        <f aca="true" t="shared" si="0" ref="D7:D15">B7+C7</f>
        <v>14444.44</v>
      </c>
      <c r="E7" s="36">
        <v>24.84</v>
      </c>
      <c r="F7" s="21">
        <f aca="true" t="shared" si="1" ref="F7:F15">D7*E7</f>
        <v>358799.8896</v>
      </c>
      <c r="G7" s="23"/>
      <c r="H7" s="20">
        <f aca="true" t="shared" si="2" ref="H7:H15">C7*E7</f>
        <v>357940.92240000004</v>
      </c>
      <c r="I7" s="20">
        <f aca="true" t="shared" si="3" ref="I7:I15">B7*E7</f>
        <v>858.9671999999999</v>
      </c>
    </row>
    <row r="8" spans="1:9" ht="25.5" customHeight="1">
      <c r="A8" s="22" t="s">
        <v>7</v>
      </c>
      <c r="B8" s="17">
        <v>195667.27</v>
      </c>
      <c r="C8" s="17">
        <v>63279.46</v>
      </c>
      <c r="D8" s="20">
        <f t="shared" si="0"/>
        <v>258946.72999999998</v>
      </c>
      <c r="E8" s="36">
        <v>24.84</v>
      </c>
      <c r="F8" s="21">
        <f t="shared" si="1"/>
        <v>6432236.7732</v>
      </c>
      <c r="G8" s="23"/>
      <c r="H8" s="20">
        <f t="shared" si="2"/>
        <v>1571861.7863999999</v>
      </c>
      <c r="I8" s="20">
        <f t="shared" si="3"/>
        <v>4860374.9868</v>
      </c>
    </row>
    <row r="9" spans="1:9" ht="26.25" customHeight="1">
      <c r="A9" s="22" t="s">
        <v>8</v>
      </c>
      <c r="B9" s="17">
        <v>427319058.01</v>
      </c>
      <c r="C9" s="17">
        <v>481025.72</v>
      </c>
      <c r="D9" s="20">
        <f t="shared" si="0"/>
        <v>427800083.73</v>
      </c>
      <c r="E9" s="37">
        <v>0.02</v>
      </c>
      <c r="F9" s="21">
        <f t="shared" si="1"/>
        <v>8556001.674600001</v>
      </c>
      <c r="G9" s="23"/>
      <c r="H9" s="20">
        <f t="shared" si="2"/>
        <v>9620.5144</v>
      </c>
      <c r="I9" s="20">
        <f t="shared" si="3"/>
        <v>8546381.1602</v>
      </c>
    </row>
    <row r="10" spans="1:9" ht="24.75" customHeight="1">
      <c r="A10" s="22" t="s">
        <v>9</v>
      </c>
      <c r="B10" s="1">
        <v>0</v>
      </c>
      <c r="C10" s="1">
        <v>297</v>
      </c>
      <c r="D10" s="20">
        <f t="shared" si="0"/>
        <v>297</v>
      </c>
      <c r="E10" s="36">
        <v>11.62</v>
      </c>
      <c r="F10" s="21">
        <f t="shared" si="1"/>
        <v>3451.14</v>
      </c>
      <c r="G10" s="23"/>
      <c r="H10" s="20">
        <f t="shared" si="2"/>
        <v>3451.14</v>
      </c>
      <c r="I10" s="20">
        <f t="shared" si="3"/>
        <v>0</v>
      </c>
    </row>
    <row r="11" spans="1:9" ht="26.25" customHeight="1">
      <c r="A11" s="22" t="s">
        <v>10</v>
      </c>
      <c r="B11" s="17">
        <v>21833.3</v>
      </c>
      <c r="C11" s="17">
        <v>126741.36</v>
      </c>
      <c r="D11" s="20">
        <f t="shared" si="0"/>
        <v>148574.66</v>
      </c>
      <c r="E11" s="36">
        <v>8.37</v>
      </c>
      <c r="F11" s="21">
        <f t="shared" si="1"/>
        <v>1243569.9042</v>
      </c>
      <c r="G11" s="23"/>
      <c r="H11" s="20">
        <f t="shared" si="2"/>
        <v>1060825.1831999999</v>
      </c>
      <c r="I11" s="20">
        <f t="shared" si="3"/>
        <v>182744.721</v>
      </c>
    </row>
    <row r="12" spans="1:9" ht="24.75" customHeight="1">
      <c r="A12" s="22" t="s">
        <v>11</v>
      </c>
      <c r="B12" s="17">
        <v>5498.2</v>
      </c>
      <c r="C12" s="17">
        <v>3417.7</v>
      </c>
      <c r="D12" s="20">
        <f t="shared" si="0"/>
        <v>8915.9</v>
      </c>
      <c r="E12" s="36">
        <v>5.06</v>
      </c>
      <c r="F12" s="21">
        <f t="shared" si="1"/>
        <v>45114.454</v>
      </c>
      <c r="G12" s="23"/>
      <c r="H12" s="20">
        <f t="shared" si="2"/>
        <v>17293.561999999998</v>
      </c>
      <c r="I12" s="20">
        <f t="shared" si="3"/>
        <v>27820.891999999996</v>
      </c>
    </row>
    <row r="13" spans="1:9" ht="24.75" customHeight="1">
      <c r="A13" s="22" t="s">
        <v>12</v>
      </c>
      <c r="B13" s="17">
        <v>4553654.25</v>
      </c>
      <c r="C13" s="17">
        <v>251821.5</v>
      </c>
      <c r="D13" s="20">
        <f t="shared" si="0"/>
        <v>4805475.75</v>
      </c>
      <c r="E13" s="36">
        <v>0.99</v>
      </c>
      <c r="F13" s="21">
        <f t="shared" si="1"/>
        <v>4757420.9925</v>
      </c>
      <c r="G13" s="23"/>
      <c r="H13" s="20">
        <f t="shared" si="2"/>
        <v>249303.285</v>
      </c>
      <c r="I13" s="20">
        <f t="shared" si="3"/>
        <v>4508117.7075</v>
      </c>
    </row>
    <row r="14" spans="1:9" ht="24.75" customHeight="1">
      <c r="A14" s="22" t="s">
        <v>13</v>
      </c>
      <c r="B14" s="17">
        <v>8.15</v>
      </c>
      <c r="C14" s="17">
        <v>15.73</v>
      </c>
      <c r="D14" s="20">
        <f t="shared" si="0"/>
        <v>23.880000000000003</v>
      </c>
      <c r="E14" s="36">
        <v>4.99</v>
      </c>
      <c r="F14" s="21">
        <f t="shared" si="1"/>
        <v>119.16120000000002</v>
      </c>
      <c r="G14" s="23"/>
      <c r="H14" s="20">
        <f t="shared" si="2"/>
        <v>78.4927</v>
      </c>
      <c r="I14" s="20">
        <f t="shared" si="3"/>
        <v>40.6685</v>
      </c>
    </row>
    <row r="15" spans="1:9" ht="26.25" customHeight="1">
      <c r="A15" s="22" t="s">
        <v>14</v>
      </c>
      <c r="B15" s="17">
        <v>2428472.82</v>
      </c>
      <c r="C15" s="17">
        <v>7262068.99</v>
      </c>
      <c r="D15" s="20">
        <f t="shared" si="0"/>
        <v>9690541.81</v>
      </c>
      <c r="E15" s="36">
        <v>0.52</v>
      </c>
      <c r="F15" s="21">
        <f t="shared" si="1"/>
        <v>5039081.7412</v>
      </c>
      <c r="G15" s="20">
        <f>SUM(G6:G14)</f>
        <v>0</v>
      </c>
      <c r="H15" s="20">
        <f t="shared" si="2"/>
        <v>3776275.8748000003</v>
      </c>
      <c r="I15" s="20">
        <f t="shared" si="3"/>
        <v>1262805.8664</v>
      </c>
    </row>
    <row r="16" spans="1:9" ht="26.25" customHeight="1">
      <c r="A16" s="25" t="s">
        <v>32</v>
      </c>
      <c r="B16" s="86"/>
      <c r="C16" s="87"/>
      <c r="D16" s="87"/>
      <c r="E16" s="88"/>
      <c r="F16" s="6">
        <f>SUM(F6:F15)</f>
        <v>27403554.314000003</v>
      </c>
      <c r="G16" s="6">
        <f>SUM(G6:G15)</f>
        <v>0</v>
      </c>
      <c r="H16" s="6">
        <f>SUM(H6:H15)</f>
        <v>7990549.283400001</v>
      </c>
      <c r="I16" s="6">
        <f>SUM(I6:I15)</f>
        <v>19413005.0306</v>
      </c>
    </row>
    <row r="18" ht="12.75">
      <c r="A18" s="24" t="s">
        <v>34</v>
      </c>
    </row>
    <row r="20" ht="12.75">
      <c r="A20" s="40"/>
    </row>
  </sheetData>
  <sheetProtection/>
  <mergeCells count="8">
    <mergeCell ref="I4:I5"/>
    <mergeCell ref="A2:I2"/>
    <mergeCell ref="B16:E16"/>
    <mergeCell ref="A4:A5"/>
    <mergeCell ref="D4:D5"/>
    <mergeCell ref="F4:F5"/>
    <mergeCell ref="E4:E5"/>
    <mergeCell ref="H4:H5"/>
  </mergeCells>
  <printOptions/>
  <pageMargins left="0.31496062992125984" right="0.31496062992125984" top="0.7480314960629921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borowiak</dc:creator>
  <cp:keywords/>
  <dc:description/>
  <cp:lastModifiedBy>Tatiana Cynka</cp:lastModifiedBy>
  <cp:lastPrinted>2020-09-14T12:44:43Z</cp:lastPrinted>
  <dcterms:created xsi:type="dcterms:W3CDTF">2009-10-16T09:45:31Z</dcterms:created>
  <dcterms:modified xsi:type="dcterms:W3CDTF">2020-09-14T12:55:51Z</dcterms:modified>
  <cp:category/>
  <cp:version/>
  <cp:contentType/>
  <cp:contentStatus/>
</cp:coreProperties>
</file>